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1895" windowHeight="6960" tabRatio="857"/>
  </bookViews>
  <sheets>
    <sheet name="Proračun spl. del" sheetId="5" r:id="rId1"/>
  </sheets>
  <definedNames>
    <definedName name="CESTNO_GOSPODARSTVO">#REF!</definedName>
    <definedName name="DRUGE_JAVNE_POTREBE">#REF!</definedName>
    <definedName name="IZOBRAŽEVANJE">#REF!</definedName>
    <definedName name="KAPITALNE_INVESTICIJE">#REF!</definedName>
    <definedName name="KMETIJSTVO">#REF!</definedName>
    <definedName name="KOMUNALNO_GOSPODARSTVO">#REF!</definedName>
    <definedName name="KULTURA">#REF!</definedName>
    <definedName name="OTROŠKO_VARSTVO">#REF!</definedName>
    <definedName name="PLAČILA_OBRESTI">#REF!</definedName>
    <definedName name="SOCIALNO_VARSTVO">#REF!</definedName>
    <definedName name="SREDSTVA_ZA_DELO_OBČINSKIH_ORGANOV">#REF!</definedName>
    <definedName name="STANOVANJSKO_GOSPODARSTVO">#REF!</definedName>
    <definedName name="ŠPORT">#REF!</definedName>
    <definedName name="_xlnm.Print_Titles" localSheetId="0">'Proračun spl. del'!$5:$5</definedName>
    <definedName name="TURIZEM_IN_DROBNO_GOSPODARSTVO">#REF!</definedName>
    <definedName name="UREJANJE_PROSTORA">#REF!</definedName>
    <definedName name="VARSTVO_OKOLJA">#REF!</definedName>
    <definedName name="VARSTVO_PRED_NARAVN._IN_DRUGIMI_NESREČAMI">#REF!</definedName>
    <definedName name="ZDRAVSTVO">#REF!</definedName>
    <definedName name="ZNANOST">#REF!</definedName>
  </definedNames>
  <calcPr calcId="124519"/>
</workbook>
</file>

<file path=xl/calcChain.xml><?xml version="1.0" encoding="utf-8"?>
<calcChain xmlns="http://schemas.openxmlformats.org/spreadsheetml/2006/main">
  <c r="F332" i="5"/>
  <c r="E330"/>
  <c r="D330"/>
  <c r="D329" s="1"/>
  <c r="E329"/>
  <c r="E328" s="1"/>
  <c r="F326"/>
  <c r="E325"/>
  <c r="D325"/>
  <c r="D324" s="1"/>
  <c r="E324"/>
  <c r="E323" s="1"/>
  <c r="E334" s="1"/>
  <c r="E317"/>
  <c r="D317"/>
  <c r="F315"/>
  <c r="E314"/>
  <c r="D314"/>
  <c r="F314" s="1"/>
  <c r="F313"/>
  <c r="E312"/>
  <c r="D312"/>
  <c r="D311" s="1"/>
  <c r="F311" s="1"/>
  <c r="E311"/>
  <c r="F309"/>
  <c r="E308"/>
  <c r="E307" s="1"/>
  <c r="E306" s="1"/>
  <c r="E320" s="1"/>
  <c r="D308"/>
  <c r="F308" s="1"/>
  <c r="D307"/>
  <c r="D306" s="1"/>
  <c r="F302"/>
  <c r="E301"/>
  <c r="D301"/>
  <c r="F301" s="1"/>
  <c r="F300"/>
  <c r="E299"/>
  <c r="D299"/>
  <c r="D298" s="1"/>
  <c r="F298" s="1"/>
  <c r="E298"/>
  <c r="F296"/>
  <c r="E295"/>
  <c r="D295"/>
  <c r="F295" s="1"/>
  <c r="F294"/>
  <c r="E293"/>
  <c r="D293"/>
  <c r="F293" s="1"/>
  <c r="F292"/>
  <c r="E291"/>
  <c r="E290" s="1"/>
  <c r="E288" s="1"/>
  <c r="D291"/>
  <c r="F291" s="1"/>
  <c r="D290"/>
  <c r="D288" s="1"/>
  <c r="F288" s="1"/>
  <c r="F286"/>
  <c r="F285"/>
  <c r="F284"/>
  <c r="F283"/>
  <c r="F282"/>
  <c r="E281"/>
  <c r="D281"/>
  <c r="F281" s="1"/>
  <c r="F280"/>
  <c r="E279"/>
  <c r="D279"/>
  <c r="F279" s="1"/>
  <c r="F278"/>
  <c r="E277"/>
  <c r="D277"/>
  <c r="F277" s="1"/>
  <c r="F276"/>
  <c r="F275"/>
  <c r="E274"/>
  <c r="D274"/>
  <c r="F274" s="1"/>
  <c r="F273"/>
  <c r="E272"/>
  <c r="D272"/>
  <c r="F272" s="1"/>
  <c r="F271"/>
  <c r="F270"/>
  <c r="F269"/>
  <c r="F268"/>
  <c r="F267"/>
  <c r="F266"/>
  <c r="E265"/>
  <c r="D265"/>
  <c r="F265" s="1"/>
  <c r="F264"/>
  <c r="E263"/>
  <c r="D263"/>
  <c r="F263" s="1"/>
  <c r="F262"/>
  <c r="E261"/>
  <c r="E260" s="1"/>
  <c r="E259" s="1"/>
  <c r="D261"/>
  <c r="F261" s="1"/>
  <c r="D260"/>
  <c r="D259" s="1"/>
  <c r="F259" s="1"/>
  <c r="F257"/>
  <c r="E256"/>
  <c r="D256"/>
  <c r="F256" s="1"/>
  <c r="F255"/>
  <c r="F254"/>
  <c r="F253"/>
  <c r="F252"/>
  <c r="E251"/>
  <c r="D251"/>
  <c r="F251" s="1"/>
  <c r="F250"/>
  <c r="E249"/>
  <c r="D249"/>
  <c r="F249" s="1"/>
  <c r="F248"/>
  <c r="F247"/>
  <c r="E246"/>
  <c r="E245" s="1"/>
  <c r="D246"/>
  <c r="F246" s="1"/>
  <c r="D245"/>
  <c r="F245" s="1"/>
  <c r="F243"/>
  <c r="E242"/>
  <c r="D242"/>
  <c r="D241" s="1"/>
  <c r="F241" s="1"/>
  <c r="E241"/>
  <c r="F239"/>
  <c r="F238"/>
  <c r="F237"/>
  <c r="F236"/>
  <c r="F235"/>
  <c r="F234"/>
  <c r="F233"/>
  <c r="F232"/>
  <c r="E231"/>
  <c r="D231"/>
  <c r="F231" s="1"/>
  <c r="F230"/>
  <c r="E229"/>
  <c r="D229"/>
  <c r="F229" s="1"/>
  <c r="F228"/>
  <c r="E227"/>
  <c r="D227"/>
  <c r="F227" s="1"/>
  <c r="F226"/>
  <c r="E225"/>
  <c r="D225"/>
  <c r="D224" s="1"/>
  <c r="F224" s="1"/>
  <c r="E224"/>
  <c r="F222"/>
  <c r="F221"/>
  <c r="F220"/>
  <c r="F219"/>
  <c r="E218"/>
  <c r="D218"/>
  <c r="F218" s="1"/>
  <c r="F217"/>
  <c r="E216"/>
  <c r="D216"/>
  <c r="D215" s="1"/>
  <c r="E215"/>
  <c r="E214" s="1"/>
  <c r="F212"/>
  <c r="E211"/>
  <c r="D211"/>
  <c r="F211" s="1"/>
  <c r="F210"/>
  <c r="E209"/>
  <c r="D209"/>
  <c r="D208" s="1"/>
  <c r="F208" s="1"/>
  <c r="E208"/>
  <c r="F206"/>
  <c r="E204"/>
  <c r="E203" s="1"/>
  <c r="D204"/>
  <c r="F204" s="1"/>
  <c r="D203"/>
  <c r="F203" s="1"/>
  <c r="F201"/>
  <c r="F200"/>
  <c r="F199"/>
  <c r="F198"/>
  <c r="F197"/>
  <c r="F196"/>
  <c r="F195"/>
  <c r="F194"/>
  <c r="F193"/>
  <c r="F192"/>
  <c r="F191"/>
  <c r="F190"/>
  <c r="E189"/>
  <c r="D189"/>
  <c r="F189" s="1"/>
  <c r="F188"/>
  <c r="E187"/>
  <c r="D187"/>
  <c r="F187" s="1"/>
  <c r="F186"/>
  <c r="F185"/>
  <c r="E184"/>
  <c r="D184"/>
  <c r="F184" s="1"/>
  <c r="F183"/>
  <c r="F182"/>
  <c r="F181"/>
  <c r="F180"/>
  <c r="F179"/>
  <c r="F178"/>
  <c r="E177"/>
  <c r="D177"/>
  <c r="F177" s="1"/>
  <c r="F176"/>
  <c r="F175"/>
  <c r="E174"/>
  <c r="D174"/>
  <c r="F174" s="1"/>
  <c r="F173"/>
  <c r="F172"/>
  <c r="F171"/>
  <c r="F170"/>
  <c r="F169"/>
  <c r="E168"/>
  <c r="D168"/>
  <c r="F168" s="1"/>
  <c r="F167"/>
  <c r="F166"/>
  <c r="F165"/>
  <c r="F164"/>
  <c r="F163"/>
  <c r="F162"/>
  <c r="F161"/>
  <c r="E160"/>
  <c r="D160"/>
  <c r="F160" s="1"/>
  <c r="F159"/>
  <c r="F158"/>
  <c r="E157"/>
  <c r="D157"/>
  <c r="F157" s="1"/>
  <c r="F156"/>
  <c r="F155"/>
  <c r="F154"/>
  <c r="F153"/>
  <c r="F152"/>
  <c r="F151"/>
  <c r="F150"/>
  <c r="F149"/>
  <c r="F148"/>
  <c r="F147"/>
  <c r="E146"/>
  <c r="D146"/>
  <c r="D145" s="1"/>
  <c r="F145" s="1"/>
  <c r="E145"/>
  <c r="F143"/>
  <c r="E142"/>
  <c r="D142"/>
  <c r="F142" s="1"/>
  <c r="F141"/>
  <c r="E140"/>
  <c r="D140"/>
  <c r="F140" s="1"/>
  <c r="F139"/>
  <c r="E138"/>
  <c r="D138"/>
  <c r="F138" s="1"/>
  <c r="F137"/>
  <c r="F136"/>
  <c r="E135"/>
  <c r="D135"/>
  <c r="F135" s="1"/>
  <c r="F134"/>
  <c r="E133"/>
  <c r="D133"/>
  <c r="D132" s="1"/>
  <c r="F132" s="1"/>
  <c r="E132"/>
  <c r="F130"/>
  <c r="F129"/>
  <c r="F128"/>
  <c r="E127"/>
  <c r="D127"/>
  <c r="F127" s="1"/>
  <c r="F126"/>
  <c r="E125"/>
  <c r="D125"/>
  <c r="F125" s="1"/>
  <c r="F124"/>
  <c r="F123"/>
  <c r="E122"/>
  <c r="D122"/>
  <c r="F122" s="1"/>
  <c r="F121"/>
  <c r="F120"/>
  <c r="E119"/>
  <c r="D119"/>
  <c r="F119" s="1"/>
  <c r="F118"/>
  <c r="E117"/>
  <c r="D117"/>
  <c r="F117" s="1"/>
  <c r="F116"/>
  <c r="F115"/>
  <c r="F114"/>
  <c r="E113"/>
  <c r="E112" s="1"/>
  <c r="E111" s="1"/>
  <c r="E110" s="1"/>
  <c r="D113"/>
  <c r="F113" s="1"/>
  <c r="D112"/>
  <c r="D111" s="1"/>
  <c r="F107"/>
  <c r="E106"/>
  <c r="D106"/>
  <c r="F106" s="1"/>
  <c r="F105"/>
  <c r="F104"/>
  <c r="E103"/>
  <c r="D103"/>
  <c r="F103" s="1"/>
  <c r="F102"/>
  <c r="F101"/>
  <c r="E100"/>
  <c r="D100"/>
  <c r="D99" s="1"/>
  <c r="E99"/>
  <c r="E98" s="1"/>
  <c r="F94"/>
  <c r="E93"/>
  <c r="D93"/>
  <c r="D92" s="1"/>
  <c r="E92"/>
  <c r="E91" s="1"/>
  <c r="F89"/>
  <c r="E88"/>
  <c r="D88"/>
  <c r="D87" s="1"/>
  <c r="F87" s="1"/>
  <c r="E87"/>
  <c r="F84"/>
  <c r="E83"/>
  <c r="E82" s="1"/>
  <c r="E81" s="1"/>
  <c r="D83"/>
  <c r="F83" s="1"/>
  <c r="D82"/>
  <c r="F79"/>
  <c r="F78"/>
  <c r="F77"/>
  <c r="F76"/>
  <c r="F75"/>
  <c r="E74"/>
  <c r="E73" s="1"/>
  <c r="D74"/>
  <c r="F74" s="1"/>
  <c r="D73"/>
  <c r="F73" s="1"/>
  <c r="F71"/>
  <c r="F70"/>
  <c r="E69"/>
  <c r="E68" s="1"/>
  <c r="D69"/>
  <c r="F69" s="1"/>
  <c r="D68"/>
  <c r="F68" s="1"/>
  <c r="F66"/>
  <c r="F65"/>
  <c r="E64"/>
  <c r="E63" s="1"/>
  <c r="D64"/>
  <c r="F64" s="1"/>
  <c r="D63"/>
  <c r="F63" s="1"/>
  <c r="F61"/>
  <c r="E60"/>
  <c r="D60"/>
  <c r="D59" s="1"/>
  <c r="F59" s="1"/>
  <c r="E59"/>
  <c r="F57"/>
  <c r="F56"/>
  <c r="F55"/>
  <c r="F54"/>
  <c r="F53"/>
  <c r="F52"/>
  <c r="F51"/>
  <c r="F50"/>
  <c r="F49"/>
  <c r="E48"/>
  <c r="D48"/>
  <c r="F48" s="1"/>
  <c r="F47"/>
  <c r="F46"/>
  <c r="E45"/>
  <c r="D45"/>
  <c r="F45" s="1"/>
  <c r="F44"/>
  <c r="E43"/>
  <c r="D43"/>
  <c r="D42" s="1"/>
  <c r="E42"/>
  <c r="E41" s="1"/>
  <c r="F38"/>
  <c r="F37"/>
  <c r="F36"/>
  <c r="F35"/>
  <c r="F34"/>
  <c r="F33"/>
  <c r="F32"/>
  <c r="E31"/>
  <c r="D31"/>
  <c r="F31" s="1"/>
  <c r="F30"/>
  <c r="E29"/>
  <c r="D29"/>
  <c r="D28" s="1"/>
  <c r="F28" s="1"/>
  <c r="E28"/>
  <c r="F26"/>
  <c r="F25"/>
  <c r="E24"/>
  <c r="D24"/>
  <c r="F24" s="1"/>
  <c r="F23"/>
  <c r="E22"/>
  <c r="D22"/>
  <c r="F22" s="1"/>
  <c r="F21"/>
  <c r="E20"/>
  <c r="D20"/>
  <c r="F20" s="1"/>
  <c r="F19"/>
  <c r="F18"/>
  <c r="F17"/>
  <c r="F16"/>
  <c r="E15"/>
  <c r="E14" s="1"/>
  <c r="D15"/>
  <c r="F15" s="1"/>
  <c r="D14"/>
  <c r="F14" s="1"/>
  <c r="F12"/>
  <c r="E11"/>
  <c r="D11"/>
  <c r="D10" s="1"/>
  <c r="E10"/>
  <c r="E9" s="1"/>
  <c r="E8" s="1"/>
  <c r="E7" s="1"/>
  <c r="E304" s="1"/>
  <c r="E335" l="1"/>
  <c r="E337" s="1"/>
  <c r="E321"/>
  <c r="F10"/>
  <c r="D9"/>
  <c r="F42"/>
  <c r="D41"/>
  <c r="F41" s="1"/>
  <c r="F111"/>
  <c r="F215"/>
  <c r="D214"/>
  <c r="F214" s="1"/>
  <c r="F306"/>
  <c r="D320"/>
  <c r="F320" s="1"/>
  <c r="F324"/>
  <c r="D323"/>
  <c r="F329"/>
  <c r="D328"/>
  <c r="F328" s="1"/>
  <c r="D81"/>
  <c r="F81" s="1"/>
  <c r="F92"/>
  <c r="D91"/>
  <c r="F91" s="1"/>
  <c r="F99"/>
  <c r="D98"/>
  <c r="F98" s="1"/>
  <c r="F11"/>
  <c r="F29"/>
  <c r="F43"/>
  <c r="F60"/>
  <c r="F82"/>
  <c r="F88"/>
  <c r="F93"/>
  <c r="F100"/>
  <c r="F112"/>
  <c r="F133"/>
  <c r="F146"/>
  <c r="F209"/>
  <c r="F216"/>
  <c r="F225"/>
  <c r="F242"/>
  <c r="F260"/>
  <c r="F290"/>
  <c r="F299"/>
  <c r="F307"/>
  <c r="F312"/>
  <c r="F325"/>
  <c r="F330"/>
  <c r="D334" l="1"/>
  <c r="F334" s="1"/>
  <c r="F323"/>
  <c r="D8"/>
  <c r="F9"/>
  <c r="D110"/>
  <c r="F110" s="1"/>
  <c r="F8" l="1"/>
  <c r="D7"/>
  <c r="F7" l="1"/>
  <c r="D304"/>
  <c r="D335" l="1"/>
  <c r="D321"/>
  <c r="F321" s="1"/>
  <c r="F304"/>
  <c r="F335" l="1"/>
  <c r="D337"/>
  <c r="F337" s="1"/>
</calcChain>
</file>

<file path=xl/sharedStrings.xml><?xml version="1.0" encoding="utf-8"?>
<sst xmlns="http://schemas.openxmlformats.org/spreadsheetml/2006/main" count="336" uniqueCount="308">
  <si>
    <t>I.</t>
  </si>
  <si>
    <t>II.</t>
  </si>
  <si>
    <t>III.</t>
  </si>
  <si>
    <t>IV.</t>
  </si>
  <si>
    <t>OPIS</t>
  </si>
  <si>
    <t>A. BILANCA PRIHODKOV IN ODHODKOV</t>
  </si>
  <si>
    <t>TEKOČI PRIHODKI (70+71)</t>
  </si>
  <si>
    <t>DAVKI NA DOHODEK IN DOBIČEK</t>
  </si>
  <si>
    <t>DAVKI NA PREMOŽENJE</t>
  </si>
  <si>
    <t>DOMAČI DAVKI NA BLAGO IN STORITVE</t>
  </si>
  <si>
    <t>TAKSE IN PRISTOJBINE</t>
  </si>
  <si>
    <t>PRIHODKI OD PRODAJE BLAGA IN STORITEV</t>
  </si>
  <si>
    <t>DRUGI NEDAVČNI PRIHODKI</t>
  </si>
  <si>
    <t>PRIHODKI OD PRODAJE OSNOVNIH SREDSTEV</t>
  </si>
  <si>
    <t>PREJETE DONACIJE IZ TUJINE</t>
  </si>
  <si>
    <t>TRANSFERNI PRIHODKI IZ DRUGIH JAVNOFINANČNIH INSTITUCIJ</t>
  </si>
  <si>
    <t>KONTO</t>
  </si>
  <si>
    <t xml:space="preserve"> </t>
  </si>
  <si>
    <t>S K U P A J    P R I H O D K I (70+71+72+73+74)</t>
  </si>
  <si>
    <t xml:space="preserve">   </t>
  </si>
  <si>
    <t xml:space="preserve">DAVČNI PRIHODKI   (700+703+704+706)     </t>
  </si>
  <si>
    <t>DRUGI DAVKI</t>
  </si>
  <si>
    <t>NEDAVČNI  PRIHODKI (710+711+712+713+714)</t>
  </si>
  <si>
    <t xml:space="preserve">UDELEŽBA NA DOBIČKU IN DOHODKI OD PREMOŽENJA </t>
  </si>
  <si>
    <t xml:space="preserve">DENARNE KAZNI </t>
  </si>
  <si>
    <t xml:space="preserve">  </t>
  </si>
  <si>
    <t>KAPITALSKI PRIHODKI (720+721+722)</t>
  </si>
  <si>
    <t>PRIHODKI OD PRODAJE ZALOG</t>
  </si>
  <si>
    <t>PRIHODKI OD PRODAJE ZEMLJIŠČ IN NEMATERIALNEGA  PREMOŽENJA</t>
  </si>
  <si>
    <t>PREJETE DONACIJE (730+731)</t>
  </si>
  <si>
    <t xml:space="preserve">PREJETE DONACIJE IZ DOMAČIH VIROV </t>
  </si>
  <si>
    <t>Prejete donacije od domačih pravnih oseb za investicije</t>
  </si>
  <si>
    <t xml:space="preserve">TRANSFERNI PRIHODKI    </t>
  </si>
  <si>
    <t>S K U P A J    O D H O D K I  (40+41+42+43)</t>
  </si>
  <si>
    <t>TEKOČI ODHODKI  (400+401+402+403+409)</t>
  </si>
  <si>
    <t>PLAČE IN DRUGI IZDATKI ZAPOSLENIM</t>
  </si>
  <si>
    <t>PRISPEVKI DELODAJALCEV ZA SOCIALNO VARNOST</t>
  </si>
  <si>
    <t xml:space="preserve">IZDATKI ZA BLAGO IN STORITVE </t>
  </si>
  <si>
    <t>PLAČILA DOMAČIH OBRESTI</t>
  </si>
  <si>
    <t>SREDSTVA, IZLOČENA V REZERVE</t>
  </si>
  <si>
    <t>TEKOČI TRANSFERI (410+411+412+413)</t>
  </si>
  <si>
    <t>SUBVENCIJE</t>
  </si>
  <si>
    <t>TRANSFERI POSAMEZNIKOM IN GOSPODINJSTVOM</t>
  </si>
  <si>
    <t>TRANSFERI NEPROFITNIM ORGANIZAC. IN USTANOVAM</t>
  </si>
  <si>
    <t xml:space="preserve">DRUGI TEKOČI DOMAČI TRANSFERI </t>
  </si>
  <si>
    <t xml:space="preserve">    </t>
  </si>
  <si>
    <t>INVESTICIJSKI ODHODKI (420)</t>
  </si>
  <si>
    <t>NAKUP IN GRADNJA OSNOVNIH SREDSTEV</t>
  </si>
  <si>
    <t>INVESTICIJSKI TRANSFERI (430)</t>
  </si>
  <si>
    <t>B.   RAČUN FINANČNIH TERJATEV IN NALOŽB</t>
  </si>
  <si>
    <t>PREJETA VRAČILA DANIH POSOJIL IN PRODAJA KAPITALSKIH DELEŽEV (750+751)</t>
  </si>
  <si>
    <t xml:space="preserve">PREJETA VRAČILA DANIH POSOJIL </t>
  </si>
  <si>
    <t xml:space="preserve">PRODAJA KAPITALSKIH DELEŽEV </t>
  </si>
  <si>
    <t>44</t>
  </si>
  <si>
    <t>V.</t>
  </si>
  <si>
    <t>DANA POSOJILA IN POVEČANJE KAPITALSKIH DELEŽEV  (440+441)</t>
  </si>
  <si>
    <t>DANA POSOJILA</t>
  </si>
  <si>
    <t xml:space="preserve">POVEČANJE KAPITALSKIH DELEŽEV </t>
  </si>
  <si>
    <t>VI.</t>
  </si>
  <si>
    <t>PREJETA MINUS DANA POSOJILA   IN SPREMEMBE KAPITALSKIH DELEŽEV                 (IV. - V.)</t>
  </si>
  <si>
    <t>VII.</t>
  </si>
  <si>
    <t>SKUPNI PRESEŽEK (PRIMANJKLJAJ)             PRIHODKI MINUS ODHODKI TER                                   SALDO PREJETIH IN DANIH POSOJIL                           (I. + IV.) - (II. + V.)</t>
  </si>
  <si>
    <t>C.   R A Č U N    F I N A N C I R A N J A</t>
  </si>
  <si>
    <t>VIII.</t>
  </si>
  <si>
    <t>ZADOLŽEVANJE  (500)</t>
  </si>
  <si>
    <t>DOMAČE ZADOLŽEVANJE</t>
  </si>
  <si>
    <t>IX.</t>
  </si>
  <si>
    <t>ODPLAČILA  DOLGA  (550)</t>
  </si>
  <si>
    <t xml:space="preserve">ODPLAČILA DOMAČEGA DOLGA </t>
  </si>
  <si>
    <t>X.</t>
  </si>
  <si>
    <t>NETO ZADOLŽEVANJE  (VIII.-IX.)</t>
  </si>
  <si>
    <t>XI.</t>
  </si>
  <si>
    <t>POVEČANJE (ZMANJŠANJE)  SREDSTEV NA RAČUNIH                                                                  (III.+VI.+X) = (I.+IV.+VIII.) - (II.+V.+IX.)</t>
  </si>
  <si>
    <t>STANJE SREDSTEV NA RAČUNIH OB KONCU                   PRETEKLEGA LETA</t>
  </si>
  <si>
    <t>PRORAČUNSKI PRESEŽEK (PRIMANJKLJAJ)
(I. - II.)
(SKUPAJ PRIHODKI MINUS SKUPAJ ODHODKI)</t>
  </si>
  <si>
    <t>INVESTICIJSKI TRANSFERI PRAVNIM IN FIZ.OSEBAM</t>
  </si>
  <si>
    <t>INVESTICIJSKI TRANSFERI PRORAČUNSKIM UPORABNIKOM</t>
  </si>
  <si>
    <t>INVESTICIJSKI TRANSFER</t>
  </si>
  <si>
    <t xml:space="preserve">I. SPLOŠNI DEL PRORAČUNA OBČINE RADOVLJICA </t>
  </si>
  <si>
    <t>USKLADITEV PRORAČUNA</t>
  </si>
  <si>
    <t>PREJETA SREDSTVA IZ DRŽ. PRORAČ. IZ SREDSTEV PRORAČ. EU</t>
  </si>
  <si>
    <t>Sprejeti proračun: 1    [1]</t>
  </si>
  <si>
    <t>PRD: REB I/2009    [3]</t>
  </si>
  <si>
    <t>Indeks 3:1</t>
  </si>
  <si>
    <t>Domače zadolževanje</t>
  </si>
  <si>
    <t>Najeti krediti pri poslovnih bankah - dolgoročni krediti</t>
  </si>
  <si>
    <t>Dohodnina</t>
  </si>
  <si>
    <t>Dohodnina - Odstopljeni vir občinam</t>
  </si>
  <si>
    <t>Davki na nepremičnine</t>
  </si>
  <si>
    <t>Davek od premoženja od stavb - od fizičnih oseb</t>
  </si>
  <si>
    <t>Nadomestilo za uporabo stavbnega zemljišča - od pravnih oseb</t>
  </si>
  <si>
    <t>Nadomestilo za uporabo stavbnega zemljišča- od fizičnih oseb</t>
  </si>
  <si>
    <t>Zamudne obresti iz naslova nadomestila za uporabo stavb.zeml</t>
  </si>
  <si>
    <t>Davki na premičnine</t>
  </si>
  <si>
    <t>Davki od premoženja-na posest plovnih objektov</t>
  </si>
  <si>
    <t>Davki na dediščine in darila</t>
  </si>
  <si>
    <t>Davek na dediščine in darila</t>
  </si>
  <si>
    <t>Davki na promet nepremičnin in na finančno premoženje</t>
  </si>
  <si>
    <t>Davek na promet nepremičnin - od pravnih oseb</t>
  </si>
  <si>
    <t>Davek na promet nepremičnin - od fizičnih oseb</t>
  </si>
  <si>
    <t>Davki na posebne storitve</t>
  </si>
  <si>
    <t>Davek na dobitke od iger na srečo</t>
  </si>
  <si>
    <t>Drugi davki na uporabo blaga in storitev</t>
  </si>
  <si>
    <t>Okoljska dajatev za onesnaževanje okolja zaradi odvajanja</t>
  </si>
  <si>
    <t>Turistična taksa</t>
  </si>
  <si>
    <t>Komunalne takse za taksam zavezane predm.-od prav.oseb</t>
  </si>
  <si>
    <t>Komun.takse za taksam zavezane predmete- od fiz.oseb in zase</t>
  </si>
  <si>
    <t>Pristojbina za vzdrževanje gozdnih cest</t>
  </si>
  <si>
    <t>Druge komunalne takse</t>
  </si>
  <si>
    <t>Okoljska dajatev za onesnaževanje okolja zaradi odlaganja</t>
  </si>
  <si>
    <t>Prihodki od udeležbe na dobičku in dividend ter pres.prih.na</t>
  </si>
  <si>
    <t>Prihodki od udeležbe na dobičku in dividend finančnih družb</t>
  </si>
  <si>
    <t>Prihodki od obresti</t>
  </si>
  <si>
    <t>Prihodki od obresti od sredstev na vpogled</t>
  </si>
  <si>
    <t>Prihodki od obresti od vezanih depozitov</t>
  </si>
  <si>
    <t>Prihodki od premoženja</t>
  </si>
  <si>
    <t>Prihodki iz naslova najemnin za kmet. zemljišča in gozdove</t>
  </si>
  <si>
    <t>Prihodki od najemnin za poslovne prostore</t>
  </si>
  <si>
    <t>Prihdoki od najemnin za stanovanja</t>
  </si>
  <si>
    <t>Prihodki od drugih najemnin</t>
  </si>
  <si>
    <t>Prihodki od zakupnin</t>
  </si>
  <si>
    <t>Prihodki iz naslova podeljenih koncesij</t>
  </si>
  <si>
    <t>Prihodki iz naslova koncesijskih dajatev od posebnih iger na</t>
  </si>
  <si>
    <t>Prihodki od podeljenih koncesij za vodno pravico</t>
  </si>
  <si>
    <t>Drugi prihodki od premoženja</t>
  </si>
  <si>
    <t>Upravne takse</t>
  </si>
  <si>
    <t>Globe in druge denarne kazni</t>
  </si>
  <si>
    <t>Nadomestilo za degradacijo in uzurpacijo prostora</t>
  </si>
  <si>
    <t>Prihodki od prodaje blaga in storitev</t>
  </si>
  <si>
    <t>DRUGI PRIHODKI OD PRODAJE</t>
  </si>
  <si>
    <t>Drugi nedavčni prihodki</t>
  </si>
  <si>
    <t>Prihodki od komunalnih prispevkov</t>
  </si>
  <si>
    <t>Prisp. in doplač.obč.za izvaj.določ.prog.tekoč.značaja</t>
  </si>
  <si>
    <t>Prisp. in dopl. občan.za izvajanje določenih progr. invest.značaja</t>
  </si>
  <si>
    <t>Drugi prihodki</t>
  </si>
  <si>
    <t>Prihodki od prodaje zgradb in prostorov</t>
  </si>
  <si>
    <t>Prihodki od prodaje stanovanjskih objektov in stanovanj</t>
  </si>
  <si>
    <t>Prihodki od prodaje stavbnih zemljišč</t>
  </si>
  <si>
    <t>Prejete donacije iz domačih virov</t>
  </si>
  <si>
    <t>Prejete donacije in darila od domačih pravnih oseb</t>
  </si>
  <si>
    <t>Prejeta sredstva iz državnega proračuna</t>
  </si>
  <si>
    <t>Prejeta sredstva iz naslova tekočih obveznosti državnega pro</t>
  </si>
  <si>
    <t>Prejeta sredstva iz državnega proračuna za investicije</t>
  </si>
  <si>
    <t>Prejeta sredstva iz občinskih proračunov</t>
  </si>
  <si>
    <t>Prejeta sred. iz občinskih proračunov  za tekočo por</t>
  </si>
  <si>
    <t>Prejeta sredstva za iz občinskih proračunov za investicije</t>
  </si>
  <si>
    <t>Prejeta sredstva iz skladov socialnega zavarovanja</t>
  </si>
  <si>
    <t>Prejeta  sredstva iz skladov socialnega zavarovanja za investicije</t>
  </si>
  <si>
    <t>Prejeta vračila danih posojil-od posam.in neprof.institucij</t>
  </si>
  <si>
    <t>Prejeta vračila danih posojil od possameznikov in zasebnikov</t>
  </si>
  <si>
    <t>Prodaja kapitalskih deležev v privatnih podjetjih</t>
  </si>
  <si>
    <t>Sred. pridobljena s prodajo kapit.deležev v privatnih podj.</t>
  </si>
  <si>
    <t>Sredstva, pridobljena s prodajo drugih kapitalskih deležev</t>
  </si>
  <si>
    <t>Sredstva, pridobljena s prodajo drugih kapitalskih deležev doma in v tujini</t>
  </si>
  <si>
    <t>Plače in dodatki</t>
  </si>
  <si>
    <t>Osnovne plače</t>
  </si>
  <si>
    <t>Splošni dodatki</t>
  </si>
  <si>
    <t>Dodatki za delo v posebnih pogojih</t>
  </si>
  <si>
    <t>Regres za letni dopust</t>
  </si>
  <si>
    <t>Povračila in nadomestila</t>
  </si>
  <si>
    <t>Povračilo stroškov prehrane med delom</t>
  </si>
  <si>
    <t>Povračilo stroškov prevoza na delo in iz dela</t>
  </si>
  <si>
    <t>Sredstva za delovno uspešnost</t>
  </si>
  <si>
    <t>Sredstva za redno delovno uspešnost</t>
  </si>
  <si>
    <t>Sredstva za nadurno delo</t>
  </si>
  <si>
    <t>Drugi izdatki zaposlenim</t>
  </si>
  <si>
    <t>Jubilejne nagrade</t>
  </si>
  <si>
    <t>Odpravnine</t>
  </si>
  <si>
    <t>Solidarnostne pomoči</t>
  </si>
  <si>
    <t>Prispevek za pokojninsko in invalidsko zavarovanje</t>
  </si>
  <si>
    <t>Prispevek za zdravstveno zavarovanje</t>
  </si>
  <si>
    <t>Prispevek za obvezno zdravstveno zavarovanje</t>
  </si>
  <si>
    <t>Prispevek za poškodbe pri delu in poklicne bolezni</t>
  </si>
  <si>
    <t>Prispevek za zaposlovanje</t>
  </si>
  <si>
    <t>Starševsko varstvo</t>
  </si>
  <si>
    <t>Prispevek za starševsko varstvo</t>
  </si>
  <si>
    <t>Premije kolektivnega dodatnega pokojninskega zavarovanja</t>
  </si>
  <si>
    <t>Premije kolektivnega dodatnega in pokojninskega zavarovanja</t>
  </si>
  <si>
    <t>Pisarniški in splošni material in storitve</t>
  </si>
  <si>
    <t>Pisarniški material in storitve</t>
  </si>
  <si>
    <t>Čistilni material in storitve</t>
  </si>
  <si>
    <t>Storitve varovanja zgradb in prostorov</t>
  </si>
  <si>
    <t>Založniške in tiskarske storitve</t>
  </si>
  <si>
    <t>Časopisi, revije, knjige in strokovna literatura</t>
  </si>
  <si>
    <t>Stroški oglaševalskih storitev</t>
  </si>
  <si>
    <t>Računalniške storitve</t>
  </si>
  <si>
    <t>Računovodske, revizorske in svetovalne storitve</t>
  </si>
  <si>
    <t>Izdatki za reprezentanco</t>
  </si>
  <si>
    <t>Drugi splošni material in storitve</t>
  </si>
  <si>
    <t>Posebni material in storitve</t>
  </si>
  <si>
    <t>Drobno orodje in naprave</t>
  </si>
  <si>
    <t>Drugi posebni materiali in storitve</t>
  </si>
  <si>
    <t>Energija, voda, komunalne storitve in komunikacije</t>
  </si>
  <si>
    <t>Električna energija</t>
  </si>
  <si>
    <t>Poraba kuriv in stroški ogrevanja</t>
  </si>
  <si>
    <t>Voda in komunalne storitve</t>
  </si>
  <si>
    <t>Odvoz smeti</t>
  </si>
  <si>
    <t>Telefon, teleks, faks. elektronska pošta</t>
  </si>
  <si>
    <t>Poštnina in kurirske storitve</t>
  </si>
  <si>
    <t>Druge storitve komunikacij in komunale</t>
  </si>
  <si>
    <t>Prevozni stroški in storitve</t>
  </si>
  <si>
    <t>Goriva in maziva za prevozna sredstva</t>
  </si>
  <si>
    <t>Vzdrževanje in popravila vozil</t>
  </si>
  <si>
    <t>Nadomestni deli za vozila</t>
  </si>
  <si>
    <t>Pristojbine za registracijo vozil</t>
  </si>
  <si>
    <t>Zavarovalne premije za motorna vozila</t>
  </si>
  <si>
    <t>Izdatki za službena potovanja</t>
  </si>
  <si>
    <t>Izdatki za blago in storitve/HOTELSKE IN RESTAVRACIJSKE STOR</t>
  </si>
  <si>
    <t>Stroški prevoza v državi</t>
  </si>
  <si>
    <t>Tekoče vzdrževanje</t>
  </si>
  <si>
    <t>Tekoče vzdrževanje poslovnih objektov</t>
  </si>
  <si>
    <t>Tekoče vzdrževanje drugih objektov</t>
  </si>
  <si>
    <t>Zavarovalne premije za objekte</t>
  </si>
  <si>
    <t>Tekoče vzdrževanje komunikacijske opreme</t>
  </si>
  <si>
    <t>Tekoče vzdrževanje druge opreme</t>
  </si>
  <si>
    <t>Drugi izdatki za tekoče vzdrževanje in zavarovanje</t>
  </si>
  <si>
    <t>Poslovne najemnine in zakupnine</t>
  </si>
  <si>
    <t>Najemnine in zakupnine za druge objekte</t>
  </si>
  <si>
    <t>Kazni in odškodnine</t>
  </si>
  <si>
    <t>Druge odškodnine in kazni</t>
  </si>
  <si>
    <t>Drugi operativni odhodki</t>
  </si>
  <si>
    <t>Stroški konferenc, seminarjev in simpozijev</t>
  </si>
  <si>
    <t>Plačila avtorskih honorarjev</t>
  </si>
  <si>
    <t>Plačila po pogodbah o delu</t>
  </si>
  <si>
    <t>Plačila za delo preko študentskega servisa</t>
  </si>
  <si>
    <t>Sejnine udeležencem odborov</t>
  </si>
  <si>
    <t>Izdatki za strokovno izobraževanje zaposlenih</t>
  </si>
  <si>
    <t>Posebni davek na dloločene prejemke</t>
  </si>
  <si>
    <t>Sodni stroški, storitve odvetnikov, notarjev in drugo</t>
  </si>
  <si>
    <t>Plačilo storitev organizacijam, pooblaščenim za plačilni pro</t>
  </si>
  <si>
    <t>Plačila bančnih storitev</t>
  </si>
  <si>
    <t>Stroški, povezani z zadolževanjem</t>
  </si>
  <si>
    <t>Plačila obresti od kreditov-POSLOVNIM BANKAM</t>
  </si>
  <si>
    <t>Plačila obresti od dolgoročnih kreditov - poslovnim bankam</t>
  </si>
  <si>
    <t>Splošna proračunska rezerva</t>
  </si>
  <si>
    <t>Sredstva za posebne namene</t>
  </si>
  <si>
    <t>Sredstva proračunskih skladov</t>
  </si>
  <si>
    <t>Subvencije javnim podjetjem</t>
  </si>
  <si>
    <t>Druge subvencije javnim podjetjem</t>
  </si>
  <si>
    <t>Subvencije</t>
  </si>
  <si>
    <t>Subvencioniranje cen privatnim podjetjem in zasebnikom</t>
  </si>
  <si>
    <t>Subvencioniranje obresti privatnim podjetjem in zasebnikom</t>
  </si>
  <si>
    <t>Kompleksne subvencije v kmetijstvu</t>
  </si>
  <si>
    <t>Druge subvencije privatnim podjetjem in zasebnikom</t>
  </si>
  <si>
    <t>Transferi posameznikom in gospodinjstvom</t>
  </si>
  <si>
    <t>Darilo ob rojstvu otroka</t>
  </si>
  <si>
    <t>Transferi za zagotavljanje socialne varnosti</t>
  </si>
  <si>
    <t>Drugi transferi za zagotavljanje socialne varnosti</t>
  </si>
  <si>
    <t>Štipendije</t>
  </si>
  <si>
    <t>Druge štipendije</t>
  </si>
  <si>
    <t>Drugi transferi posameznikom</t>
  </si>
  <si>
    <t>Regresiranje prevozov v šolo</t>
  </si>
  <si>
    <t>Doplačila za šolo v naravi</t>
  </si>
  <si>
    <t>Denarne nagrade in priznanja</t>
  </si>
  <si>
    <t>Regresiranje oskrbe v domovih</t>
  </si>
  <si>
    <t>Transferi posameznikom in gospodinjstvom/SUBVENCIJE STANARIN</t>
  </si>
  <si>
    <t>Plačilo razlike med ceno programov v vrtcih in plačili staršev</t>
  </si>
  <si>
    <t>Drugi transferi posameznikom/  IZPLAČILA DRUŽINSKEMU POMOČNI</t>
  </si>
  <si>
    <t>Drugi transferi posameznikom in gospodinjstvom</t>
  </si>
  <si>
    <t>Tekoči transferi nepr.org. in ustanovam</t>
  </si>
  <si>
    <t>Tekoči transferi nepr.ogr.in ustanovam</t>
  </si>
  <si>
    <t>Tekoči transferi drugim ravnem države</t>
  </si>
  <si>
    <t>SREDSTVA, PRENESENA DRUGIM OBČINAM</t>
  </si>
  <si>
    <t>Sredstva, prenešena ožjim delom občin</t>
  </si>
  <si>
    <t>Tekoči transferi v sklade socialnega zavarovanja</t>
  </si>
  <si>
    <t>Prispevek v ZZZS za zdravstveno zavarovanje oseb, ki ga plačujejo občine</t>
  </si>
  <si>
    <t>Tekoči transferi v javne zavode</t>
  </si>
  <si>
    <t>Tekoči transferi v JZ - sred.za plače in druge izd.zapos</t>
  </si>
  <si>
    <t>Tekoči transferi v JZ-sred. za prispevke delodajalcev</t>
  </si>
  <si>
    <t>Tekoči transferi v JZ- za izd. za blago in storitve</t>
  </si>
  <si>
    <t>Tekoči transferi v javne zavode-za premije kolek.dodat.pok.z</t>
  </si>
  <si>
    <t>Tekoča plačila drugim izvajalcem javnih služb, ki niso pror.</t>
  </si>
  <si>
    <t>Nakup zgradb in prostorov</t>
  </si>
  <si>
    <t>Nakup in gradnja osnovnih sredstev/ Nakup poslovnih stavb</t>
  </si>
  <si>
    <t>Nakup prevoznih sredstev</t>
  </si>
  <si>
    <t>Nakup avtomobilov</t>
  </si>
  <si>
    <t>Nakup in gradnja osnovnih sredstev</t>
  </si>
  <si>
    <t>Nakup pisarniškega pohištva</t>
  </si>
  <si>
    <t>Nakup pisarniške opreme</t>
  </si>
  <si>
    <t>Nakup strojne računalniške opreme</t>
  </si>
  <si>
    <t>Nakup opreme za čiščenje in pluženje cest</t>
  </si>
  <si>
    <t>Nakup druge opreme in napeljav</t>
  </si>
  <si>
    <t>Nakup in gradnja osnovnih sredstev/Nakup drugih osnovnih sre</t>
  </si>
  <si>
    <t>Nakup drugih osnovni sredstev</t>
  </si>
  <si>
    <t>Novogradnje, rekonstrukcije in adaptacije</t>
  </si>
  <si>
    <t>Novogradnje</t>
  </si>
  <si>
    <t>Rekonstrukcije in adaptacije</t>
  </si>
  <si>
    <t>Investicijsko vzdrževanje in obnove</t>
  </si>
  <si>
    <t>Nakup zemljišč in naravnih bogastev</t>
  </si>
  <si>
    <t>Nakup zemljišč</t>
  </si>
  <si>
    <t>Študije o izvedljivost projektov, projektna dokumentacija,</t>
  </si>
  <si>
    <t>Študija o izvedljivosti projekta</t>
  </si>
  <si>
    <t>Nakup in gradnja osnovnih sredstev/Investicijski nadzor</t>
  </si>
  <si>
    <t>Investicijski nadzor</t>
  </si>
  <si>
    <t>Načrti in druga projektna dokumentacija</t>
  </si>
  <si>
    <t>Plačila drugih storitev in dokumentacije</t>
  </si>
  <si>
    <t>Investicijski transferi neprof.organiz. in ustanovam</t>
  </si>
  <si>
    <t>investicijski transferi neprof. organiz. in ustanovam</t>
  </si>
  <si>
    <t>Investicijski transferi JP in družbam, ki so v lasti države</t>
  </si>
  <si>
    <t>Investicijski transferi JP in družbam, ki so v lasti države in občin</t>
  </si>
  <si>
    <t>Investicijski transferi privatnim podjetjem</t>
  </si>
  <si>
    <t>Investicijski transferi občinam</t>
  </si>
  <si>
    <t>Investicijski transferi javnim zavodom</t>
  </si>
  <si>
    <t>Odplačila kreditov poslovnim bankam</t>
  </si>
  <si>
    <t>Odplačilo kreditov poslovnim bankam - dolgoročni krediti</t>
  </si>
  <si>
    <t>REBALANS PRORAČUNA OBČINE RADOVLJICA ZA LETO 2009</t>
  </si>
  <si>
    <t>Tekoča plačila drugim izvajalcem javnih služb, ki niso prorač.up.</t>
  </si>
  <si>
    <t>Investicijsko  vzdrževanje in izboljšave</t>
  </si>
</sst>
</file>

<file path=xl/styles.xml><?xml version="1.0" encoding="utf-8"?>
<styleSheet xmlns="http://schemas.openxmlformats.org/spreadsheetml/2006/main">
  <fonts count="15">
    <font>
      <sz val="10"/>
      <name val="Arial CE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6"/>
      <name val="Arial CE"/>
      <family val="2"/>
      <charset val="238"/>
    </font>
    <font>
      <b/>
      <sz val="13"/>
      <name val="Arial CE"/>
      <family val="2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12"/>
      <name val="Arial CE"/>
      <charset val="238"/>
    </font>
    <font>
      <sz val="11"/>
      <name val="Arial CE"/>
      <family val="2"/>
      <charset val="238"/>
    </font>
    <font>
      <b/>
      <sz val="16"/>
      <name val="Arial CE"/>
      <charset val="238"/>
    </font>
    <font>
      <b/>
      <sz val="16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Fill="1"/>
    <xf numFmtId="3" fontId="8" fillId="0" borderId="0" xfId="0" applyNumberFormat="1" applyFont="1" applyBorder="1" applyAlignment="1">
      <alignment horizontal="center" wrapText="1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/>
    <xf numFmtId="49" fontId="10" fillId="0" borderId="0" xfId="0" applyNumberFormat="1" applyFont="1" applyBorder="1" applyAlignment="1">
      <alignment vertical="center" wrapText="1"/>
    </xf>
    <xf numFmtId="0" fontId="2" fillId="0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1" fillId="0" borderId="0" xfId="0" applyFont="1" applyFill="1"/>
    <xf numFmtId="0" fontId="12" fillId="0" borderId="0" xfId="0" applyFont="1"/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 applyProtection="1">
      <alignment vertical="center"/>
    </xf>
    <xf numFmtId="49" fontId="3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4" fontId="0" fillId="0" borderId="0" xfId="0" applyNumberFormat="1"/>
    <xf numFmtId="4" fontId="8" fillId="0" borderId="0" xfId="0" applyNumberFormat="1" applyFont="1" applyBorder="1" applyAlignment="1">
      <alignment horizontal="center" wrapText="1"/>
    </xf>
    <xf numFmtId="4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 applyProtection="1">
      <alignment vertical="center"/>
    </xf>
    <xf numFmtId="4" fontId="3" fillId="0" borderId="0" xfId="0" applyNumberFormat="1" applyFont="1" applyAlignment="1" applyProtection="1">
      <alignment horizontal="center" vertical="center"/>
    </xf>
    <xf numFmtId="4" fontId="3" fillId="0" borderId="0" xfId="0" applyNumberFormat="1" applyFont="1" applyAlignment="1" applyProtection="1">
      <alignment vertical="center"/>
      <protection locked="0"/>
    </xf>
    <xf numFmtId="4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0" fontId="7" fillId="2" borderId="4" xfId="0" applyFont="1" applyFill="1" applyBorder="1" applyAlignment="1">
      <alignment horizontal="centerContinuous" vertical="center"/>
    </xf>
    <xf numFmtId="0" fontId="7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3" fontId="5" fillId="0" borderId="9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 applyProtection="1">
      <alignment vertical="center"/>
      <protection locked="0"/>
    </xf>
    <xf numFmtId="3" fontId="6" fillId="0" borderId="9" xfId="0" applyNumberFormat="1" applyFont="1" applyBorder="1" applyAlignment="1" applyProtection="1">
      <alignment vertical="center"/>
      <protection locked="0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3" fontId="1" fillId="4" borderId="9" xfId="0" applyNumberFormat="1" applyFont="1" applyFill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3" fontId="1" fillId="0" borderId="9" xfId="0" applyNumberFormat="1" applyFont="1" applyBorder="1" applyAlignment="1" applyProtection="1">
      <alignment vertical="center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2" fontId="5" fillId="0" borderId="9" xfId="0" applyNumberFormat="1" applyFont="1" applyBorder="1" applyAlignment="1">
      <alignment vertical="center"/>
    </xf>
    <xf numFmtId="2" fontId="1" fillId="4" borderId="9" xfId="0" applyNumberFormat="1" applyFont="1" applyFill="1" applyBorder="1" applyAlignment="1">
      <alignment vertical="center"/>
    </xf>
    <xf numFmtId="2" fontId="6" fillId="0" borderId="9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vertical="center"/>
    </xf>
    <xf numFmtId="49" fontId="2" fillId="0" borderId="9" xfId="0" applyNumberFormat="1" applyFont="1" applyBorder="1" applyAlignment="1" applyProtection="1">
      <alignment vertical="center"/>
      <protection locked="0"/>
    </xf>
    <xf numFmtId="2" fontId="7" fillId="0" borderId="9" xfId="0" applyNumberFormat="1" applyFont="1" applyBorder="1" applyAlignment="1">
      <alignment vertical="center"/>
    </xf>
    <xf numFmtId="2" fontId="6" fillId="0" borderId="9" xfId="0" applyNumberFormat="1" applyFont="1" applyBorder="1" applyAlignment="1" applyProtection="1">
      <alignment vertical="center"/>
      <protection locked="0"/>
    </xf>
    <xf numFmtId="49" fontId="6" fillId="0" borderId="9" xfId="0" applyNumberFormat="1" applyFont="1" applyBorder="1" applyAlignment="1" applyProtection="1">
      <alignment vertical="center"/>
      <protection locked="0"/>
    </xf>
    <xf numFmtId="49" fontId="6" fillId="0" borderId="9" xfId="0" applyNumberFormat="1" applyFont="1" applyFill="1" applyBorder="1" applyAlignment="1">
      <alignment vertical="center"/>
    </xf>
    <xf numFmtId="2" fontId="6" fillId="0" borderId="9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centerContinuous" vertical="center"/>
    </xf>
    <xf numFmtId="49" fontId="1" fillId="4" borderId="9" xfId="0" applyNumberFormat="1" applyFont="1" applyFill="1" applyBorder="1" applyAlignment="1">
      <alignment vertical="center"/>
    </xf>
    <xf numFmtId="2" fontId="1" fillId="0" borderId="9" xfId="0" applyNumberFormat="1" applyFont="1" applyBorder="1" applyAlignment="1">
      <alignment vertical="center"/>
    </xf>
    <xf numFmtId="49" fontId="1" fillId="0" borderId="9" xfId="0" applyNumberFormat="1" applyFont="1" applyBorder="1" applyAlignment="1" applyProtection="1">
      <alignment vertical="center"/>
      <protection locked="0"/>
    </xf>
    <xf numFmtId="2" fontId="1" fillId="0" borderId="12" xfId="0" applyNumberFormat="1" applyFont="1" applyBorder="1" applyAlignment="1" applyProtection="1">
      <alignment vertical="center"/>
      <protection locked="0"/>
    </xf>
    <xf numFmtId="2" fontId="7" fillId="2" borderId="4" xfId="0" applyNumberFormat="1" applyFont="1" applyFill="1" applyBorder="1" applyAlignment="1">
      <alignment horizontal="centerContinuous" vertical="center"/>
    </xf>
    <xf numFmtId="2" fontId="2" fillId="0" borderId="9" xfId="0" applyNumberFormat="1" applyFont="1" applyBorder="1" applyAlignment="1" applyProtection="1">
      <alignment vertical="center"/>
      <protection locked="0"/>
    </xf>
    <xf numFmtId="2" fontId="2" fillId="2" borderId="9" xfId="0" applyNumberFormat="1" applyFont="1" applyFill="1" applyBorder="1" applyAlignment="1">
      <alignment horizontal="centerContinuous" vertical="center"/>
    </xf>
    <xf numFmtId="2" fontId="1" fillId="0" borderId="9" xfId="0" applyNumberFormat="1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 wrapText="1"/>
    </xf>
  </cellXfs>
  <cellStyles count="1">
    <cellStyle name="Navad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F353"/>
  <sheetViews>
    <sheetView tabSelected="1" view="pageBreakPreview" zoomScale="60" zoomScaleNormal="75" workbookViewId="0">
      <selection activeCell="A6" sqref="A6"/>
    </sheetView>
  </sheetViews>
  <sheetFormatPr defaultRowHeight="12.75" outlineLevelRow="2"/>
  <cols>
    <col min="1" max="1" width="9.5703125" customWidth="1"/>
    <col min="2" max="2" width="4" customWidth="1"/>
    <col min="3" max="3" width="66.5703125" customWidth="1"/>
    <col min="4" max="4" width="16.140625" customWidth="1"/>
    <col min="5" max="5" width="19.85546875" style="26" bestFit="1" customWidth="1"/>
    <col min="6" max="6" width="12" bestFit="1" customWidth="1"/>
    <col min="7" max="16384" width="9.140625" style="1"/>
  </cols>
  <sheetData>
    <row r="1" spans="1:6" ht="19.5" customHeight="1">
      <c r="A1" s="20"/>
      <c r="B1" s="93" t="s">
        <v>305</v>
      </c>
      <c r="C1" s="93"/>
      <c r="D1" s="93"/>
      <c r="E1" s="93"/>
    </row>
    <row r="2" spans="1:6" ht="54.75" customHeight="1">
      <c r="B2" s="92" t="s">
        <v>78</v>
      </c>
      <c r="C2" s="92"/>
    </row>
    <row r="3" spans="1:6" ht="14.25" customHeight="1">
      <c r="A3" s="1"/>
      <c r="B3" s="1"/>
      <c r="C3" s="8"/>
    </row>
    <row r="4" spans="1:6" ht="19.5" customHeight="1" thickBot="1">
      <c r="A4" s="1"/>
      <c r="B4" s="1"/>
      <c r="C4" s="8"/>
      <c r="D4" s="2" t="s">
        <v>17</v>
      </c>
      <c r="E4" s="27" t="s">
        <v>17</v>
      </c>
      <c r="F4" s="2" t="s">
        <v>17</v>
      </c>
    </row>
    <row r="5" spans="1:6" s="9" customFormat="1" ht="51" customHeight="1" thickBot="1">
      <c r="A5" s="3" t="s">
        <v>16</v>
      </c>
      <c r="B5" s="4"/>
      <c r="C5" s="5" t="s">
        <v>4</v>
      </c>
      <c r="D5" s="6" t="s">
        <v>81</v>
      </c>
      <c r="E5" s="28" t="s">
        <v>82</v>
      </c>
      <c r="F5" s="6" t="s">
        <v>83</v>
      </c>
    </row>
    <row r="6" spans="1:6" s="7" customFormat="1" ht="20.25" customHeight="1">
      <c r="A6" s="38" t="s">
        <v>5</v>
      </c>
      <c r="B6" s="36"/>
      <c r="C6" s="36"/>
      <c r="D6" s="37"/>
      <c r="E6" s="88"/>
      <c r="F6" s="37"/>
    </row>
    <row r="7" spans="1:6" ht="30" customHeight="1">
      <c r="A7" s="40" t="s">
        <v>17</v>
      </c>
      <c r="B7" s="41" t="s">
        <v>0</v>
      </c>
      <c r="C7" s="42" t="s">
        <v>18</v>
      </c>
      <c r="D7" s="43">
        <f>+D8+D81+D91+D98</f>
        <v>22606746</v>
      </c>
      <c r="E7" s="73">
        <f>+E8+E81+E91+E98</f>
        <v>18169015.899999999</v>
      </c>
      <c r="F7" s="73">
        <f t="shared" ref="F7:F12" si="0">IF(D7&lt;&gt;0,E7/D7*100,)</f>
        <v>80.369885608481638</v>
      </c>
    </row>
    <row r="8" spans="1:6" ht="16.5">
      <c r="A8" s="40"/>
      <c r="B8" s="44" t="s">
        <v>19</v>
      </c>
      <c r="C8" s="41" t="s">
        <v>6</v>
      </c>
      <c r="D8" s="43">
        <f>+D9+D41</f>
        <v>18698023</v>
      </c>
      <c r="E8" s="73">
        <f>+E9+E41</f>
        <v>15561756.9</v>
      </c>
      <c r="F8" s="73">
        <f t="shared" si="0"/>
        <v>83.226750229155243</v>
      </c>
    </row>
    <row r="9" spans="1:6" ht="15.75">
      <c r="A9" s="56">
        <v>70</v>
      </c>
      <c r="B9" s="57"/>
      <c r="C9" s="57" t="s">
        <v>20</v>
      </c>
      <c r="D9" s="58">
        <f>D10+D14+D28+D40</f>
        <v>11730421</v>
      </c>
      <c r="E9" s="74">
        <f>E10+E14+E28+E40</f>
        <v>12062064</v>
      </c>
      <c r="F9" s="74">
        <f t="shared" si="0"/>
        <v>102.82720458200095</v>
      </c>
    </row>
    <row r="10" spans="1:6" ht="15.75" customHeight="1">
      <c r="A10" s="45">
        <v>700</v>
      </c>
      <c r="B10" s="46"/>
      <c r="C10" s="46" t="s">
        <v>7</v>
      </c>
      <c r="D10" s="47">
        <f>D11</f>
        <v>8811595</v>
      </c>
      <c r="E10" s="75">
        <f>E11</f>
        <v>9167766</v>
      </c>
      <c r="F10" s="75">
        <f t="shared" si="0"/>
        <v>104.04207183829944</v>
      </c>
    </row>
    <row r="11" spans="1:6" ht="15.75" customHeight="1" outlineLevel="1">
      <c r="A11" s="45">
        <v>7000</v>
      </c>
      <c r="B11" s="46"/>
      <c r="C11" s="46" t="s">
        <v>86</v>
      </c>
      <c r="D11" s="47">
        <f>D12</f>
        <v>8811595</v>
      </c>
      <c r="E11" s="75">
        <f>E12</f>
        <v>9167766</v>
      </c>
      <c r="F11" s="75">
        <f t="shared" si="0"/>
        <v>104.04207183829944</v>
      </c>
    </row>
    <row r="12" spans="1:6" ht="15.75" customHeight="1" outlineLevel="2">
      <c r="A12" s="45">
        <v>700020</v>
      </c>
      <c r="B12" s="46"/>
      <c r="C12" s="46" t="s">
        <v>87</v>
      </c>
      <c r="D12" s="47">
        <v>8811595</v>
      </c>
      <c r="E12" s="75">
        <v>9167766</v>
      </c>
      <c r="F12" s="75">
        <f t="shared" si="0"/>
        <v>104.04207183829944</v>
      </c>
    </row>
    <row r="13" spans="1:6" ht="15.75" customHeight="1" outlineLevel="1">
      <c r="A13" s="45"/>
      <c r="B13" s="46"/>
      <c r="C13" s="46"/>
      <c r="D13" s="47"/>
      <c r="E13" s="75"/>
      <c r="F13" s="76"/>
    </row>
    <row r="14" spans="1:6" ht="15">
      <c r="A14" s="45">
        <v>703</v>
      </c>
      <c r="B14" s="46"/>
      <c r="C14" s="46" t="s">
        <v>8</v>
      </c>
      <c r="D14" s="47">
        <f>D15+D20+D22+D24</f>
        <v>2509856</v>
      </c>
      <c r="E14" s="75">
        <f>E15+E20+E22+E24</f>
        <v>2481328</v>
      </c>
      <c r="F14" s="75">
        <f t="shared" ref="F14:F26" si="1">IF(D14&lt;&gt;0,E14/D14*100,)</f>
        <v>98.86336108525748</v>
      </c>
    </row>
    <row r="15" spans="1:6" ht="15" outlineLevel="1">
      <c r="A15" s="45">
        <v>7030</v>
      </c>
      <c r="B15" s="46"/>
      <c r="C15" s="46" t="s">
        <v>88</v>
      </c>
      <c r="D15" s="47">
        <f>D16+D17+D18+D19</f>
        <v>1641636</v>
      </c>
      <c r="E15" s="75">
        <f>E16+E17+E18+E19</f>
        <v>1613108</v>
      </c>
      <c r="F15" s="75">
        <f t="shared" si="1"/>
        <v>98.262221345048474</v>
      </c>
    </row>
    <row r="16" spans="1:6" ht="15" outlineLevel="2">
      <c r="A16" s="45">
        <v>703000</v>
      </c>
      <c r="B16" s="46"/>
      <c r="C16" s="46" t="s">
        <v>89</v>
      </c>
      <c r="D16" s="47">
        <v>14936</v>
      </c>
      <c r="E16" s="75">
        <v>14936</v>
      </c>
      <c r="F16" s="75">
        <f t="shared" si="1"/>
        <v>100</v>
      </c>
    </row>
    <row r="17" spans="1:6" ht="15" outlineLevel="2">
      <c r="A17" s="45">
        <v>703003</v>
      </c>
      <c r="B17" s="46"/>
      <c r="C17" s="46" t="s">
        <v>90</v>
      </c>
      <c r="D17" s="47">
        <v>1043900</v>
      </c>
      <c r="E17" s="75">
        <v>1025546</v>
      </c>
      <c r="F17" s="75">
        <f t="shared" si="1"/>
        <v>98.241785611648623</v>
      </c>
    </row>
    <row r="18" spans="1:6" ht="15" outlineLevel="2">
      <c r="A18" s="45">
        <v>703004</v>
      </c>
      <c r="B18" s="46"/>
      <c r="C18" s="46" t="s">
        <v>91</v>
      </c>
      <c r="D18" s="47">
        <v>580800</v>
      </c>
      <c r="E18" s="75">
        <v>569626</v>
      </c>
      <c r="F18" s="75">
        <f t="shared" si="1"/>
        <v>98.076101928374655</v>
      </c>
    </row>
    <row r="19" spans="1:6" ht="15" outlineLevel="2">
      <c r="A19" s="45">
        <v>703005</v>
      </c>
      <c r="B19" s="46"/>
      <c r="C19" s="46" t="s">
        <v>92</v>
      </c>
      <c r="D19" s="47">
        <v>2000</v>
      </c>
      <c r="E19" s="75">
        <v>3000</v>
      </c>
      <c r="F19" s="75">
        <f t="shared" si="1"/>
        <v>150</v>
      </c>
    </row>
    <row r="20" spans="1:6" ht="15" outlineLevel="2">
      <c r="A20" s="45">
        <v>7031</v>
      </c>
      <c r="B20" s="46"/>
      <c r="C20" s="46" t="s">
        <v>93</v>
      </c>
      <c r="D20" s="47">
        <f>D21</f>
        <v>7366</v>
      </c>
      <c r="E20" s="75">
        <f>E21</f>
        <v>7366</v>
      </c>
      <c r="F20" s="75">
        <f t="shared" si="1"/>
        <v>100</v>
      </c>
    </row>
    <row r="21" spans="1:6" ht="15" outlineLevel="1">
      <c r="A21" s="45">
        <v>703100</v>
      </c>
      <c r="B21" s="46"/>
      <c r="C21" s="46" t="s">
        <v>94</v>
      </c>
      <c r="D21" s="47">
        <v>7366</v>
      </c>
      <c r="E21" s="75">
        <v>7366</v>
      </c>
      <c r="F21" s="75">
        <f t="shared" si="1"/>
        <v>100</v>
      </c>
    </row>
    <row r="22" spans="1:6" ht="15" outlineLevel="2">
      <c r="A22" s="45">
        <v>7032</v>
      </c>
      <c r="B22" s="46"/>
      <c r="C22" s="46" t="s">
        <v>95</v>
      </c>
      <c r="D22" s="47">
        <f>D23</f>
        <v>132990</v>
      </c>
      <c r="E22" s="75">
        <f>E23</f>
        <v>132990</v>
      </c>
      <c r="F22" s="75">
        <f t="shared" si="1"/>
        <v>100</v>
      </c>
    </row>
    <row r="23" spans="1:6" ht="15" outlineLevel="1">
      <c r="A23" s="45">
        <v>703200</v>
      </c>
      <c r="B23" s="46"/>
      <c r="C23" s="46" t="s">
        <v>96</v>
      </c>
      <c r="D23" s="47">
        <v>132990</v>
      </c>
      <c r="E23" s="75">
        <v>132990</v>
      </c>
      <c r="F23" s="75">
        <f t="shared" si="1"/>
        <v>100</v>
      </c>
    </row>
    <row r="24" spans="1:6" ht="15" outlineLevel="2">
      <c r="A24" s="45">
        <v>7033</v>
      </c>
      <c r="B24" s="46"/>
      <c r="C24" s="46" t="s">
        <v>97</v>
      </c>
      <c r="D24" s="47">
        <f>D25+D26</f>
        <v>727864</v>
      </c>
      <c r="E24" s="75">
        <f>E25+E26</f>
        <v>727864</v>
      </c>
      <c r="F24" s="75">
        <f t="shared" si="1"/>
        <v>100</v>
      </c>
    </row>
    <row r="25" spans="1:6" ht="15" outlineLevel="1">
      <c r="A25" s="45">
        <v>703300</v>
      </c>
      <c r="B25" s="46"/>
      <c r="C25" s="46" t="s">
        <v>98</v>
      </c>
      <c r="D25" s="47">
        <v>122760</v>
      </c>
      <c r="E25" s="75">
        <v>122760</v>
      </c>
      <c r="F25" s="75">
        <f t="shared" si="1"/>
        <v>100</v>
      </c>
    </row>
    <row r="26" spans="1:6" ht="15" outlineLevel="2">
      <c r="A26" s="45">
        <v>703301</v>
      </c>
      <c r="B26" s="46"/>
      <c r="C26" s="46" t="s">
        <v>99</v>
      </c>
      <c r="D26" s="47">
        <v>605104</v>
      </c>
      <c r="E26" s="75">
        <v>605104</v>
      </c>
      <c r="F26" s="75">
        <f t="shared" si="1"/>
        <v>100</v>
      </c>
    </row>
    <row r="27" spans="1:6" ht="15" outlineLevel="2">
      <c r="A27" s="45"/>
      <c r="B27" s="46"/>
      <c r="C27" s="46"/>
      <c r="D27" s="47"/>
      <c r="E27" s="75"/>
      <c r="F27" s="76"/>
    </row>
    <row r="28" spans="1:6" ht="15" outlineLevel="2">
      <c r="A28" s="45">
        <v>704</v>
      </c>
      <c r="B28" s="46"/>
      <c r="C28" s="46" t="s">
        <v>9</v>
      </c>
      <c r="D28" s="47">
        <f>D29+D31</f>
        <v>408970</v>
      </c>
      <c r="E28" s="75">
        <f>E29+E31</f>
        <v>412970</v>
      </c>
      <c r="F28" s="75">
        <f t="shared" ref="F28:F38" si="2">IF(D28&lt;&gt;0,E28/D28*100,)</f>
        <v>100.97806685086925</v>
      </c>
    </row>
    <row r="29" spans="1:6" ht="15" outlineLevel="1">
      <c r="A29" s="45">
        <v>7044</v>
      </c>
      <c r="B29" s="46"/>
      <c r="C29" s="46" t="s">
        <v>100</v>
      </c>
      <c r="D29" s="47">
        <f>D30</f>
        <v>66394</v>
      </c>
      <c r="E29" s="75">
        <f>E30</f>
        <v>66394</v>
      </c>
      <c r="F29" s="75">
        <f t="shared" si="2"/>
        <v>100</v>
      </c>
    </row>
    <row r="30" spans="1:6" ht="15">
      <c r="A30" s="45">
        <v>704403</v>
      </c>
      <c r="B30" s="46"/>
      <c r="C30" s="46" t="s">
        <v>101</v>
      </c>
      <c r="D30" s="47">
        <v>66394</v>
      </c>
      <c r="E30" s="75">
        <v>66394</v>
      </c>
      <c r="F30" s="75">
        <f t="shared" si="2"/>
        <v>100</v>
      </c>
    </row>
    <row r="31" spans="1:6" ht="15" outlineLevel="1">
      <c r="A31" s="45">
        <v>7047</v>
      </c>
      <c r="B31" s="46"/>
      <c r="C31" s="46" t="s">
        <v>102</v>
      </c>
      <c r="D31" s="47">
        <f>D32+D33+D34+D35+D36+D37+D38</f>
        <v>342576</v>
      </c>
      <c r="E31" s="75">
        <f>E32+E33+E34+E35+E36+E37+E38</f>
        <v>346576</v>
      </c>
      <c r="F31" s="75">
        <f t="shared" si="2"/>
        <v>101.1676241184438</v>
      </c>
    </row>
    <row r="32" spans="1:6" ht="15" outlineLevel="2">
      <c r="A32" s="45">
        <v>704700</v>
      </c>
      <c r="B32" s="46"/>
      <c r="C32" s="46" t="s">
        <v>103</v>
      </c>
      <c r="D32" s="47">
        <v>120000</v>
      </c>
      <c r="E32" s="75">
        <v>120000</v>
      </c>
      <c r="F32" s="75">
        <f t="shared" si="2"/>
        <v>100</v>
      </c>
    </row>
    <row r="33" spans="1:6" ht="15" outlineLevel="1">
      <c r="A33" s="45">
        <v>704704</v>
      </c>
      <c r="B33" s="46"/>
      <c r="C33" s="46" t="s">
        <v>104</v>
      </c>
      <c r="D33" s="47">
        <v>85360</v>
      </c>
      <c r="E33" s="75">
        <v>82360</v>
      </c>
      <c r="F33" s="75">
        <f t="shared" si="2"/>
        <v>96.485473289596996</v>
      </c>
    </row>
    <row r="34" spans="1:6" ht="15" outlineLevel="2">
      <c r="A34" s="45">
        <v>704706</v>
      </c>
      <c r="B34" s="46"/>
      <c r="C34" s="46" t="s">
        <v>105</v>
      </c>
      <c r="D34" s="47">
        <v>4615</v>
      </c>
      <c r="E34" s="75">
        <v>4615</v>
      </c>
      <c r="F34" s="75">
        <f t="shared" si="2"/>
        <v>100</v>
      </c>
    </row>
    <row r="35" spans="1:6" ht="15" outlineLevel="2">
      <c r="A35" s="45">
        <v>704707</v>
      </c>
      <c r="B35" s="46"/>
      <c r="C35" s="46" t="s">
        <v>106</v>
      </c>
      <c r="D35" s="47">
        <v>1678</v>
      </c>
      <c r="E35" s="75">
        <v>1678</v>
      </c>
      <c r="F35" s="75">
        <f t="shared" si="2"/>
        <v>100</v>
      </c>
    </row>
    <row r="36" spans="1:6" ht="15" outlineLevel="2">
      <c r="A36" s="45">
        <v>704708</v>
      </c>
      <c r="B36" s="46"/>
      <c r="C36" s="46" t="s">
        <v>107</v>
      </c>
      <c r="D36" s="47">
        <v>9923</v>
      </c>
      <c r="E36" s="75">
        <v>9923</v>
      </c>
      <c r="F36" s="75">
        <f t="shared" si="2"/>
        <v>100</v>
      </c>
    </row>
    <row r="37" spans="1:6" ht="15" outlineLevel="2">
      <c r="A37" s="45">
        <v>704709</v>
      </c>
      <c r="B37" s="46"/>
      <c r="C37" s="46" t="s">
        <v>108</v>
      </c>
      <c r="D37" s="47">
        <v>0</v>
      </c>
      <c r="E37" s="75">
        <v>7000</v>
      </c>
      <c r="F37" s="75">
        <f t="shared" si="2"/>
        <v>0</v>
      </c>
    </row>
    <row r="38" spans="1:6" ht="15" outlineLevel="2">
      <c r="A38" s="45">
        <v>704719</v>
      </c>
      <c r="B38" s="46"/>
      <c r="C38" s="46" t="s">
        <v>109</v>
      </c>
      <c r="D38" s="47">
        <v>121000</v>
      </c>
      <c r="E38" s="75">
        <v>121000</v>
      </c>
      <c r="F38" s="75">
        <f t="shared" si="2"/>
        <v>100</v>
      </c>
    </row>
    <row r="39" spans="1:6" ht="15" outlineLevel="2">
      <c r="A39" s="45"/>
      <c r="B39" s="46"/>
      <c r="C39" s="46"/>
      <c r="D39" s="47"/>
      <c r="E39" s="75"/>
      <c r="F39" s="76"/>
    </row>
    <row r="40" spans="1:6" ht="15" outlineLevel="2">
      <c r="A40" s="45">
        <v>706</v>
      </c>
      <c r="B40" s="46"/>
      <c r="C40" s="46" t="s">
        <v>21</v>
      </c>
      <c r="D40" s="47"/>
      <c r="E40" s="75"/>
      <c r="F40" s="76"/>
    </row>
    <row r="41" spans="1:6" ht="15.75" outlineLevel="1">
      <c r="A41" s="56">
        <v>71</v>
      </c>
      <c r="B41" s="57"/>
      <c r="C41" s="57" t="s">
        <v>22</v>
      </c>
      <c r="D41" s="58">
        <f>+D42+D59+D63+D68+D73</f>
        <v>6967602</v>
      </c>
      <c r="E41" s="74">
        <f>+E42+E59+E63+E68+E73</f>
        <v>3499692.9</v>
      </c>
      <c r="F41" s="74">
        <f t="shared" ref="F41:F57" si="3">IF(D41&lt;&gt;0,E41/D41*100,)</f>
        <v>50.228082775106841</v>
      </c>
    </row>
    <row r="42" spans="1:6" ht="15">
      <c r="A42" s="45">
        <v>710</v>
      </c>
      <c r="B42" s="46"/>
      <c r="C42" s="46" t="s">
        <v>23</v>
      </c>
      <c r="D42" s="47">
        <f>D43+D45+D48</f>
        <v>907012</v>
      </c>
      <c r="E42" s="75">
        <f>E43+E45+E48</f>
        <v>952917</v>
      </c>
      <c r="F42" s="75">
        <f t="shared" si="3"/>
        <v>105.06112377785519</v>
      </c>
    </row>
    <row r="43" spans="1:6" ht="15">
      <c r="A43" s="45">
        <v>7100</v>
      </c>
      <c r="B43" s="46"/>
      <c r="C43" s="46" t="s">
        <v>110</v>
      </c>
      <c r="D43" s="47">
        <f>D44</f>
        <v>9207</v>
      </c>
      <c r="E43" s="75">
        <f>E44</f>
        <v>9207</v>
      </c>
      <c r="F43" s="75">
        <f t="shared" si="3"/>
        <v>100</v>
      </c>
    </row>
    <row r="44" spans="1:6" ht="15">
      <c r="A44" s="45">
        <v>710005</v>
      </c>
      <c r="B44" s="46"/>
      <c r="C44" s="46" t="s">
        <v>111</v>
      </c>
      <c r="D44" s="47">
        <v>9207</v>
      </c>
      <c r="E44" s="75">
        <v>9207</v>
      </c>
      <c r="F44" s="75">
        <f t="shared" si="3"/>
        <v>100</v>
      </c>
    </row>
    <row r="45" spans="1:6" ht="15" outlineLevel="1">
      <c r="A45" s="45">
        <v>7102</v>
      </c>
      <c r="B45" s="46"/>
      <c r="C45" s="46" t="s">
        <v>112</v>
      </c>
      <c r="D45" s="47">
        <f>D46+D47</f>
        <v>19416</v>
      </c>
      <c r="E45" s="75">
        <f>E46+E47</f>
        <v>27140</v>
      </c>
      <c r="F45" s="75">
        <f t="shared" si="3"/>
        <v>139.78162340337866</v>
      </c>
    </row>
    <row r="46" spans="1:6" ht="15" outlineLevel="2">
      <c r="A46" s="45">
        <v>710200</v>
      </c>
      <c r="B46" s="46"/>
      <c r="C46" s="46" t="s">
        <v>113</v>
      </c>
      <c r="D46" s="47">
        <v>5440</v>
      </c>
      <c r="E46" s="75">
        <v>5440</v>
      </c>
      <c r="F46" s="75">
        <f t="shared" si="3"/>
        <v>100</v>
      </c>
    </row>
    <row r="47" spans="1:6" ht="15" outlineLevel="1">
      <c r="A47" s="45">
        <v>710201</v>
      </c>
      <c r="B47" s="46"/>
      <c r="C47" s="46" t="s">
        <v>114</v>
      </c>
      <c r="D47" s="47">
        <v>13976</v>
      </c>
      <c r="E47" s="75">
        <v>21700</v>
      </c>
      <c r="F47" s="75">
        <f t="shared" si="3"/>
        <v>155.26617057813394</v>
      </c>
    </row>
    <row r="48" spans="1:6" ht="15" outlineLevel="2">
      <c r="A48" s="45">
        <v>7103</v>
      </c>
      <c r="B48" s="46"/>
      <c r="C48" s="46" t="s">
        <v>115</v>
      </c>
      <c r="D48" s="47">
        <f>D49+D50+D51+D52+D53+D54+D55+D56+D57</f>
        <v>878389</v>
      </c>
      <c r="E48" s="75">
        <f>E49+E50+E51+E52+E53+E54+E55+E56+E57</f>
        <v>916570</v>
      </c>
      <c r="F48" s="75">
        <f t="shared" si="3"/>
        <v>104.34670743827621</v>
      </c>
    </row>
    <row r="49" spans="1:6" ht="15" outlineLevel="2">
      <c r="A49" s="45">
        <v>710300</v>
      </c>
      <c r="B49" s="46"/>
      <c r="C49" s="46" t="s">
        <v>116</v>
      </c>
      <c r="D49" s="47">
        <v>800</v>
      </c>
      <c r="E49" s="75">
        <v>800</v>
      </c>
      <c r="F49" s="75">
        <f t="shared" si="3"/>
        <v>100</v>
      </c>
    </row>
    <row r="50" spans="1:6" ht="15" outlineLevel="1">
      <c r="A50" s="45">
        <v>710301</v>
      </c>
      <c r="B50" s="46"/>
      <c r="C50" s="46" t="s">
        <v>117</v>
      </c>
      <c r="D50" s="47">
        <v>299690</v>
      </c>
      <c r="E50" s="75">
        <v>301340</v>
      </c>
      <c r="F50" s="75">
        <f t="shared" si="3"/>
        <v>100.55056892121858</v>
      </c>
    </row>
    <row r="51" spans="1:6" ht="15" outlineLevel="2">
      <c r="A51" s="45">
        <v>710302</v>
      </c>
      <c r="B51" s="46"/>
      <c r="C51" s="46" t="s">
        <v>118</v>
      </c>
      <c r="D51" s="47">
        <v>220000</v>
      </c>
      <c r="E51" s="75">
        <v>220000</v>
      </c>
      <c r="F51" s="75">
        <f t="shared" si="3"/>
        <v>100</v>
      </c>
    </row>
    <row r="52" spans="1:6" ht="15" outlineLevel="2">
      <c r="A52" s="45">
        <v>710304</v>
      </c>
      <c r="B52" s="46"/>
      <c r="C52" s="46" t="s">
        <v>119</v>
      </c>
      <c r="D52" s="47">
        <v>25100</v>
      </c>
      <c r="E52" s="75">
        <v>24700</v>
      </c>
      <c r="F52" s="75">
        <f t="shared" si="3"/>
        <v>98.406374501992033</v>
      </c>
    </row>
    <row r="53" spans="1:6" ht="15" outlineLevel="2">
      <c r="A53" s="45">
        <v>710305</v>
      </c>
      <c r="B53" s="46"/>
      <c r="C53" s="46" t="s">
        <v>120</v>
      </c>
      <c r="D53" s="47">
        <v>6000</v>
      </c>
      <c r="E53" s="75">
        <v>6000</v>
      </c>
      <c r="F53" s="75">
        <f t="shared" si="3"/>
        <v>100</v>
      </c>
    </row>
    <row r="54" spans="1:6" ht="15" outlineLevel="2">
      <c r="A54" s="45">
        <v>710306</v>
      </c>
      <c r="B54" s="46"/>
      <c r="C54" s="46" t="s">
        <v>121</v>
      </c>
      <c r="D54" s="47">
        <v>68541</v>
      </c>
      <c r="E54" s="75">
        <v>74745</v>
      </c>
      <c r="F54" s="75">
        <f t="shared" si="3"/>
        <v>109.0515166104959</v>
      </c>
    </row>
    <row r="55" spans="1:6" ht="15" outlineLevel="2">
      <c r="A55" s="45">
        <v>710309</v>
      </c>
      <c r="B55" s="46"/>
      <c r="C55" s="46" t="s">
        <v>122</v>
      </c>
      <c r="D55" s="47">
        <v>143110</v>
      </c>
      <c r="E55" s="75">
        <v>143110</v>
      </c>
      <c r="F55" s="75">
        <f t="shared" si="3"/>
        <v>100</v>
      </c>
    </row>
    <row r="56" spans="1:6" ht="15" outlineLevel="2">
      <c r="A56" s="45">
        <v>710312</v>
      </c>
      <c r="B56" s="46"/>
      <c r="C56" s="46" t="s">
        <v>123</v>
      </c>
      <c r="D56" s="47">
        <v>2148</v>
      </c>
      <c r="E56" s="75">
        <v>2148</v>
      </c>
      <c r="F56" s="75">
        <f t="shared" si="3"/>
        <v>100</v>
      </c>
    </row>
    <row r="57" spans="1:6" ht="15" outlineLevel="2">
      <c r="A57" s="45">
        <v>710399</v>
      </c>
      <c r="B57" s="46"/>
      <c r="C57" s="46" t="s">
        <v>124</v>
      </c>
      <c r="D57" s="47">
        <v>113000</v>
      </c>
      <c r="E57" s="75">
        <v>143727</v>
      </c>
      <c r="F57" s="75">
        <f t="shared" si="3"/>
        <v>127.1920353982301</v>
      </c>
    </row>
    <row r="58" spans="1:6" ht="15" outlineLevel="2">
      <c r="A58" s="45"/>
      <c r="B58" s="46"/>
      <c r="C58" s="46"/>
      <c r="D58" s="47"/>
      <c r="E58" s="75"/>
      <c r="F58" s="76"/>
    </row>
    <row r="59" spans="1:6" ht="15" outlineLevel="2">
      <c r="A59" s="45">
        <v>711</v>
      </c>
      <c r="B59" s="46"/>
      <c r="C59" s="46" t="s">
        <v>10</v>
      </c>
      <c r="D59" s="47">
        <f>D60</f>
        <v>23529</v>
      </c>
      <c r="E59" s="75">
        <f>E60</f>
        <v>23529</v>
      </c>
      <c r="F59" s="75">
        <f>IF(D59&lt;&gt;0,E59/D59*100,)</f>
        <v>100</v>
      </c>
    </row>
    <row r="60" spans="1:6" ht="15" outlineLevel="2">
      <c r="A60" s="45">
        <v>7111</v>
      </c>
      <c r="B60" s="46"/>
      <c r="C60" s="46" t="s">
        <v>125</v>
      </c>
      <c r="D60" s="47">
        <f>D61</f>
        <v>23529</v>
      </c>
      <c r="E60" s="75">
        <f>E61</f>
        <v>23529</v>
      </c>
      <c r="F60" s="75">
        <f>IF(D60&lt;&gt;0,E60/D60*100,)</f>
        <v>100</v>
      </c>
    </row>
    <row r="61" spans="1:6" ht="15" outlineLevel="1">
      <c r="A61" s="45">
        <v>711100</v>
      </c>
      <c r="B61" s="46"/>
      <c r="C61" s="46" t="s">
        <v>125</v>
      </c>
      <c r="D61" s="47">
        <v>23529</v>
      </c>
      <c r="E61" s="75">
        <v>23529</v>
      </c>
      <c r="F61" s="75">
        <f>IF(D61&lt;&gt;0,E61/D61*100,)</f>
        <v>100</v>
      </c>
    </row>
    <row r="62" spans="1:6" ht="15">
      <c r="A62" s="45"/>
      <c r="B62" s="46"/>
      <c r="C62" s="46"/>
      <c r="D62" s="47"/>
      <c r="E62" s="75"/>
      <c r="F62" s="76"/>
    </row>
    <row r="63" spans="1:6" ht="15" outlineLevel="1">
      <c r="A63" s="45">
        <v>712</v>
      </c>
      <c r="B63" s="46"/>
      <c r="C63" s="46" t="s">
        <v>24</v>
      </c>
      <c r="D63" s="47">
        <f>D64</f>
        <v>42761</v>
      </c>
      <c r="E63" s="75">
        <f>E64</f>
        <v>42761</v>
      </c>
      <c r="F63" s="75">
        <f>IF(D63&lt;&gt;0,E63/D63*100,)</f>
        <v>100</v>
      </c>
    </row>
    <row r="64" spans="1:6" ht="15" outlineLevel="2">
      <c r="A64" s="45">
        <v>7120</v>
      </c>
      <c r="B64" s="46"/>
      <c r="C64" s="46" t="s">
        <v>126</v>
      </c>
      <c r="D64" s="47">
        <f>D65+D66</f>
        <v>42761</v>
      </c>
      <c r="E64" s="75">
        <f>E65+E66</f>
        <v>42761</v>
      </c>
      <c r="F64" s="75">
        <f>IF(D64&lt;&gt;0,E64/D64*100,)</f>
        <v>100</v>
      </c>
    </row>
    <row r="65" spans="1:6" ht="15" outlineLevel="1">
      <c r="A65" s="45">
        <v>712001</v>
      </c>
      <c r="B65" s="46"/>
      <c r="C65" s="46" t="s">
        <v>126</v>
      </c>
      <c r="D65" s="47">
        <v>40920</v>
      </c>
      <c r="E65" s="75">
        <v>40920</v>
      </c>
      <c r="F65" s="75">
        <f>IF(D65&lt;&gt;0,E65/D65*100,)</f>
        <v>100</v>
      </c>
    </row>
    <row r="66" spans="1:6" ht="15">
      <c r="A66" s="45">
        <v>712007</v>
      </c>
      <c r="B66" s="46"/>
      <c r="C66" s="46" t="s">
        <v>127</v>
      </c>
      <c r="D66" s="47">
        <v>1841</v>
      </c>
      <c r="E66" s="75">
        <v>1841</v>
      </c>
      <c r="F66" s="75">
        <f>IF(D66&lt;&gt;0,E66/D66*100,)</f>
        <v>100</v>
      </c>
    </row>
    <row r="67" spans="1:6" ht="15" outlineLevel="1">
      <c r="A67" s="45"/>
      <c r="B67" s="46"/>
      <c r="C67" s="46"/>
      <c r="D67" s="47"/>
      <c r="E67" s="75"/>
      <c r="F67" s="76"/>
    </row>
    <row r="68" spans="1:6" ht="15" outlineLevel="2">
      <c r="A68" s="45">
        <v>713</v>
      </c>
      <c r="B68" s="46"/>
      <c r="C68" s="46" t="s">
        <v>11</v>
      </c>
      <c r="D68" s="47">
        <f>D69</f>
        <v>34000</v>
      </c>
      <c r="E68" s="75">
        <f>E69</f>
        <v>34200</v>
      </c>
      <c r="F68" s="75">
        <f>IF(D68&lt;&gt;0,E68/D68*100,)</f>
        <v>100.58823529411765</v>
      </c>
    </row>
    <row r="69" spans="1:6" ht="15" outlineLevel="2">
      <c r="A69" s="45">
        <v>7130</v>
      </c>
      <c r="B69" s="46"/>
      <c r="C69" s="46" t="s">
        <v>128</v>
      </c>
      <c r="D69" s="47">
        <f>D70+D71</f>
        <v>34000</v>
      </c>
      <c r="E69" s="75">
        <f>E70+E71</f>
        <v>34200</v>
      </c>
      <c r="F69" s="75">
        <f>IF(D69&lt;&gt;0,E69/D69*100,)</f>
        <v>100.58823529411765</v>
      </c>
    </row>
    <row r="70" spans="1:6" ht="15" outlineLevel="1">
      <c r="A70" s="45">
        <v>713000</v>
      </c>
      <c r="B70" s="46"/>
      <c r="C70" s="46" t="s">
        <v>128</v>
      </c>
      <c r="D70" s="47">
        <v>33300</v>
      </c>
      <c r="E70" s="75">
        <v>33500</v>
      </c>
      <c r="F70" s="75">
        <f>IF(D70&lt;&gt;0,E70/D70*100,)</f>
        <v>100.60060060060061</v>
      </c>
    </row>
    <row r="71" spans="1:6" ht="15">
      <c r="A71" s="45">
        <v>713099</v>
      </c>
      <c r="B71" s="46"/>
      <c r="C71" s="46" t="s">
        <v>129</v>
      </c>
      <c r="D71" s="47">
        <v>700</v>
      </c>
      <c r="E71" s="75">
        <v>700</v>
      </c>
      <c r="F71" s="75">
        <f>IF(D71&lt;&gt;0,E71/D71*100,)</f>
        <v>100</v>
      </c>
    </row>
    <row r="72" spans="1:6" ht="15" outlineLevel="1">
      <c r="A72" s="45"/>
      <c r="B72" s="46"/>
      <c r="C72" s="46"/>
      <c r="D72" s="47"/>
      <c r="E72" s="75"/>
      <c r="F72" s="76"/>
    </row>
    <row r="73" spans="1:6" ht="15" outlineLevel="2">
      <c r="A73" s="45">
        <v>714</v>
      </c>
      <c r="B73" s="46"/>
      <c r="C73" s="46" t="s">
        <v>12</v>
      </c>
      <c r="D73" s="47">
        <f>D74</f>
        <v>5960300</v>
      </c>
      <c r="E73" s="75">
        <f>E74</f>
        <v>2446285.9</v>
      </c>
      <c r="F73" s="75">
        <f t="shared" ref="F73:F79" si="4">IF(D73&lt;&gt;0,E73/D73*100,)</f>
        <v>41.042999513447306</v>
      </c>
    </row>
    <row r="74" spans="1:6" ht="15" outlineLevel="2">
      <c r="A74" s="45">
        <v>7141</v>
      </c>
      <c r="B74" s="46"/>
      <c r="C74" s="46" t="s">
        <v>130</v>
      </c>
      <c r="D74" s="47">
        <f>D75+D76+D77+D78+D79</f>
        <v>5960300</v>
      </c>
      <c r="E74" s="75">
        <f>E75+E76+E77+E78+E79</f>
        <v>2446285.9</v>
      </c>
      <c r="F74" s="75">
        <f t="shared" si="4"/>
        <v>41.042999513447306</v>
      </c>
    </row>
    <row r="75" spans="1:6" ht="15" outlineLevel="1">
      <c r="A75" s="45">
        <v>714100</v>
      </c>
      <c r="B75" s="46"/>
      <c r="C75" s="46" t="s">
        <v>130</v>
      </c>
      <c r="D75" s="47">
        <v>21400</v>
      </c>
      <c r="E75" s="75">
        <v>30881.9</v>
      </c>
      <c r="F75" s="75">
        <f t="shared" si="4"/>
        <v>144.30794392523364</v>
      </c>
    </row>
    <row r="76" spans="1:6" ht="15">
      <c r="A76" s="45">
        <v>714105</v>
      </c>
      <c r="B76" s="46"/>
      <c r="C76" s="46" t="s">
        <v>131</v>
      </c>
      <c r="D76" s="47">
        <v>5875200</v>
      </c>
      <c r="E76" s="75">
        <v>2222554</v>
      </c>
      <c r="F76" s="75">
        <f t="shared" si="4"/>
        <v>37.82941857298475</v>
      </c>
    </row>
    <row r="77" spans="1:6" ht="15" outlineLevel="1">
      <c r="A77" s="45">
        <v>714106</v>
      </c>
      <c r="B77" s="46"/>
      <c r="C77" s="46" t="s">
        <v>132</v>
      </c>
      <c r="D77" s="47">
        <v>27500</v>
      </c>
      <c r="E77" s="75">
        <v>22200</v>
      </c>
      <c r="F77" s="75">
        <f t="shared" si="4"/>
        <v>80.72727272727272</v>
      </c>
    </row>
    <row r="78" spans="1:6" ht="15" outlineLevel="2">
      <c r="A78" s="45">
        <v>714107</v>
      </c>
      <c r="B78" s="46"/>
      <c r="C78" s="46" t="s">
        <v>133</v>
      </c>
      <c r="D78" s="47">
        <v>0</v>
      </c>
      <c r="E78" s="75">
        <v>850</v>
      </c>
      <c r="F78" s="75">
        <f t="shared" si="4"/>
        <v>0</v>
      </c>
    </row>
    <row r="79" spans="1:6" ht="15" outlineLevel="2">
      <c r="A79" s="45">
        <v>714199</v>
      </c>
      <c r="B79" s="46"/>
      <c r="C79" s="46" t="s">
        <v>134</v>
      </c>
      <c r="D79" s="47">
        <v>36200</v>
      </c>
      <c r="E79" s="75">
        <v>169800</v>
      </c>
      <c r="F79" s="75">
        <f t="shared" si="4"/>
        <v>469.06077348066299</v>
      </c>
    </row>
    <row r="80" spans="1:6" ht="15" outlineLevel="2">
      <c r="A80" s="45"/>
      <c r="B80" s="46"/>
      <c r="C80" s="46"/>
      <c r="D80" s="47"/>
      <c r="E80" s="75"/>
      <c r="F80" s="76"/>
    </row>
    <row r="81" spans="1:6" ht="15.75" outlineLevel="2">
      <c r="A81" s="56">
        <v>72</v>
      </c>
      <c r="B81" s="57" t="s">
        <v>25</v>
      </c>
      <c r="C81" s="57" t="s">
        <v>26</v>
      </c>
      <c r="D81" s="58">
        <f>+D82+D86+D87</f>
        <v>1113055</v>
      </c>
      <c r="E81" s="74">
        <f>+E82+E86+E87</f>
        <v>940000</v>
      </c>
      <c r="F81" s="74">
        <f>IF(D81&lt;&gt;0,E81/D81*100,)</f>
        <v>84.452250787247706</v>
      </c>
    </row>
    <row r="82" spans="1:6" ht="15" outlineLevel="2">
      <c r="A82" s="45">
        <v>720</v>
      </c>
      <c r="B82" s="46"/>
      <c r="C82" s="46" t="s">
        <v>13</v>
      </c>
      <c r="D82" s="47">
        <f>D83</f>
        <v>302500</v>
      </c>
      <c r="E82" s="75">
        <f>E83</f>
        <v>127500</v>
      </c>
      <c r="F82" s="75">
        <f>IF(D82&lt;&gt;0,E82/D82*100,)</f>
        <v>42.148760330578511</v>
      </c>
    </row>
    <row r="83" spans="1:6" ht="15" outlineLevel="2">
      <c r="A83" s="45">
        <v>7200</v>
      </c>
      <c r="B83" s="46"/>
      <c r="C83" s="46" t="s">
        <v>135</v>
      </c>
      <c r="D83" s="47">
        <f>D84</f>
        <v>302500</v>
      </c>
      <c r="E83" s="75">
        <f>E84</f>
        <v>127500</v>
      </c>
      <c r="F83" s="75">
        <f>IF(D83&lt;&gt;0,E83/D83*100,)</f>
        <v>42.148760330578511</v>
      </c>
    </row>
    <row r="84" spans="1:6" ht="15" outlineLevel="1">
      <c r="A84" s="45">
        <v>720001</v>
      </c>
      <c r="B84" s="46"/>
      <c r="C84" s="46" t="s">
        <v>136</v>
      </c>
      <c r="D84" s="47">
        <v>302500</v>
      </c>
      <c r="E84" s="75">
        <v>127500</v>
      </c>
      <c r="F84" s="75">
        <f>IF(D84&lt;&gt;0,E84/D84*100,)</f>
        <v>42.148760330578511</v>
      </c>
    </row>
    <row r="85" spans="1:6" ht="15">
      <c r="A85" s="45"/>
      <c r="B85" s="46"/>
      <c r="C85" s="46"/>
      <c r="D85" s="47"/>
      <c r="E85" s="75"/>
      <c r="F85" s="76"/>
    </row>
    <row r="86" spans="1:6" ht="15">
      <c r="A86" s="45">
        <v>721</v>
      </c>
      <c r="B86" s="46"/>
      <c r="C86" s="46" t="s">
        <v>27</v>
      </c>
      <c r="D86" s="47"/>
      <c r="E86" s="75"/>
      <c r="F86" s="76"/>
    </row>
    <row r="87" spans="1:6" ht="30" outlineLevel="1">
      <c r="A87" s="45">
        <v>722</v>
      </c>
      <c r="B87" s="46"/>
      <c r="C87" s="50" t="s">
        <v>28</v>
      </c>
      <c r="D87" s="47">
        <f>D88</f>
        <v>810555</v>
      </c>
      <c r="E87" s="75">
        <f>E88</f>
        <v>812500</v>
      </c>
      <c r="F87" s="75">
        <f>IF(D87&lt;&gt;0,E87/D87*100,)</f>
        <v>100.23995904041058</v>
      </c>
    </row>
    <row r="88" spans="1:6" ht="15" outlineLevel="2">
      <c r="A88" s="45">
        <v>7221</v>
      </c>
      <c r="B88" s="46"/>
      <c r="C88" s="50" t="s">
        <v>137</v>
      </c>
      <c r="D88" s="47">
        <f>D89</f>
        <v>810555</v>
      </c>
      <c r="E88" s="75">
        <f>E89</f>
        <v>812500</v>
      </c>
      <c r="F88" s="75">
        <f>IF(D88&lt;&gt;0,E88/D88*100,)</f>
        <v>100.23995904041058</v>
      </c>
    </row>
    <row r="89" spans="1:6" ht="15" outlineLevel="2">
      <c r="A89" s="45">
        <v>722100</v>
      </c>
      <c r="B89" s="46"/>
      <c r="C89" s="50" t="s">
        <v>137</v>
      </c>
      <c r="D89" s="47">
        <v>810555</v>
      </c>
      <c r="E89" s="75">
        <v>812500</v>
      </c>
      <c r="F89" s="75">
        <f>IF(D89&lt;&gt;0,E89/D89*100,)</f>
        <v>100.23995904041058</v>
      </c>
    </row>
    <row r="90" spans="1:6" ht="15" outlineLevel="1">
      <c r="A90" s="45"/>
      <c r="B90" s="46"/>
      <c r="C90" s="50"/>
      <c r="D90" s="47"/>
      <c r="E90" s="75"/>
      <c r="F90" s="76"/>
    </row>
    <row r="91" spans="1:6" ht="15.75">
      <c r="A91" s="56">
        <v>73</v>
      </c>
      <c r="B91" s="57" t="s">
        <v>19</v>
      </c>
      <c r="C91" s="57" t="s">
        <v>29</v>
      </c>
      <c r="D91" s="58">
        <f>+D92+D97</f>
        <v>1700</v>
      </c>
      <c r="E91" s="74">
        <f>+E92+E97</f>
        <v>10342</v>
      </c>
      <c r="F91" s="74">
        <f>IF(D91&lt;&gt;0,E91/D91*100,)</f>
        <v>608.35294117647061</v>
      </c>
    </row>
    <row r="92" spans="1:6" ht="15">
      <c r="A92" s="45">
        <v>730</v>
      </c>
      <c r="B92" s="46"/>
      <c r="C92" s="46" t="s">
        <v>30</v>
      </c>
      <c r="D92" s="47">
        <f>D93</f>
        <v>1700</v>
      </c>
      <c r="E92" s="75">
        <f>E93</f>
        <v>10342</v>
      </c>
      <c r="F92" s="75">
        <f>IF(D92&lt;&gt;0,E92/D92*100,)</f>
        <v>608.35294117647061</v>
      </c>
    </row>
    <row r="93" spans="1:6" ht="15" outlineLevel="1">
      <c r="A93" s="45">
        <v>7300</v>
      </c>
      <c r="B93" s="46"/>
      <c r="C93" s="46" t="s">
        <v>138</v>
      </c>
      <c r="D93" s="47">
        <f>D94</f>
        <v>1700</v>
      </c>
      <c r="E93" s="75">
        <f>E94</f>
        <v>10342</v>
      </c>
      <c r="F93" s="75">
        <f>IF(D93&lt;&gt;0,E93/D93*100,)</f>
        <v>608.35294117647061</v>
      </c>
    </row>
    <row r="94" spans="1:6" ht="15" outlineLevel="2">
      <c r="A94" s="45">
        <v>730000</v>
      </c>
      <c r="B94" s="46"/>
      <c r="C94" s="46" t="s">
        <v>139</v>
      </c>
      <c r="D94" s="47">
        <v>1700</v>
      </c>
      <c r="E94" s="75">
        <v>10342</v>
      </c>
      <c r="F94" s="75">
        <f>IF(D94&lt;&gt;0,E94/D94*100,)</f>
        <v>608.35294117647061</v>
      </c>
    </row>
    <row r="95" spans="1:6" ht="15" outlineLevel="1">
      <c r="A95" s="45"/>
      <c r="B95" s="46"/>
      <c r="C95" s="46"/>
      <c r="D95" s="47"/>
      <c r="E95" s="75"/>
      <c r="F95" s="76"/>
    </row>
    <row r="96" spans="1:6">
      <c r="A96" s="40">
        <v>730100</v>
      </c>
      <c r="B96" s="44"/>
      <c r="C96" s="44" t="s">
        <v>31</v>
      </c>
      <c r="D96" s="48"/>
      <c r="E96" s="89"/>
      <c r="F96" s="77"/>
    </row>
    <row r="97" spans="1:6" ht="15">
      <c r="A97" s="45">
        <v>731</v>
      </c>
      <c r="B97" s="46"/>
      <c r="C97" s="46" t="s">
        <v>14</v>
      </c>
      <c r="D97" s="47"/>
      <c r="E97" s="75"/>
      <c r="F97" s="76"/>
    </row>
    <row r="98" spans="1:6" ht="15.75" outlineLevel="1">
      <c r="A98" s="56">
        <v>74</v>
      </c>
      <c r="B98" s="57" t="s">
        <v>19</v>
      </c>
      <c r="C98" s="57" t="s">
        <v>32</v>
      </c>
      <c r="D98" s="58">
        <f>+D99+D109</f>
        <v>2793968</v>
      </c>
      <c r="E98" s="74">
        <f>+E99+E109</f>
        <v>1656917</v>
      </c>
      <c r="F98" s="74">
        <f t="shared" ref="F98:F107" si="5">IF(D98&lt;&gt;0,E98/D98*100,)</f>
        <v>59.303363531722631</v>
      </c>
    </row>
    <row r="99" spans="1:6" ht="30" outlineLevel="2">
      <c r="A99" s="45">
        <v>740</v>
      </c>
      <c r="B99" s="46"/>
      <c r="C99" s="50" t="s">
        <v>15</v>
      </c>
      <c r="D99" s="47">
        <f>D100+D103+D106</f>
        <v>2793968</v>
      </c>
      <c r="E99" s="75">
        <f>E100+E103+E106</f>
        <v>1656917</v>
      </c>
      <c r="F99" s="75">
        <f t="shared" si="5"/>
        <v>59.303363531722631</v>
      </c>
    </row>
    <row r="100" spans="1:6" ht="15" outlineLevel="1">
      <c r="A100" s="45">
        <v>7400</v>
      </c>
      <c r="B100" s="46"/>
      <c r="C100" s="50" t="s">
        <v>140</v>
      </c>
      <c r="D100" s="47">
        <f>D101+D102</f>
        <v>2490263</v>
      </c>
      <c r="E100" s="75">
        <f>E101+E102</f>
        <v>1335512</v>
      </c>
      <c r="F100" s="75">
        <f t="shared" si="5"/>
        <v>53.629355614246364</v>
      </c>
    </row>
    <row r="101" spans="1:6" ht="15" outlineLevel="2">
      <c r="A101" s="45">
        <v>740000</v>
      </c>
      <c r="B101" s="46"/>
      <c r="C101" s="50" t="s">
        <v>141</v>
      </c>
      <c r="D101" s="47">
        <v>0</v>
      </c>
      <c r="E101" s="75">
        <v>73994</v>
      </c>
      <c r="F101" s="75">
        <f t="shared" si="5"/>
        <v>0</v>
      </c>
    </row>
    <row r="102" spans="1:6" ht="15" outlineLevel="1">
      <c r="A102" s="45">
        <v>740001</v>
      </c>
      <c r="B102" s="46"/>
      <c r="C102" s="50" t="s">
        <v>142</v>
      </c>
      <c r="D102" s="47">
        <v>2490263</v>
      </c>
      <c r="E102" s="75">
        <v>1261518</v>
      </c>
      <c r="F102" s="75">
        <f t="shared" si="5"/>
        <v>50.658022867464204</v>
      </c>
    </row>
    <row r="103" spans="1:6" ht="12.75" hidden="1" customHeight="1">
      <c r="A103" s="45">
        <v>7401</v>
      </c>
      <c r="B103" s="46"/>
      <c r="C103" s="50" t="s">
        <v>143</v>
      </c>
      <c r="D103" s="47">
        <f>D104+D105</f>
        <v>223705</v>
      </c>
      <c r="E103" s="75">
        <f>E104+E105</f>
        <v>241405</v>
      </c>
      <c r="F103" s="75">
        <f t="shared" si="5"/>
        <v>107.91220580675443</v>
      </c>
    </row>
    <row r="104" spans="1:6" ht="15">
      <c r="A104" s="45">
        <v>740100</v>
      </c>
      <c r="B104" s="46"/>
      <c r="C104" s="50" t="s">
        <v>144</v>
      </c>
      <c r="D104" s="47">
        <v>0</v>
      </c>
      <c r="E104" s="75">
        <v>700</v>
      </c>
      <c r="F104" s="75">
        <f t="shared" si="5"/>
        <v>0</v>
      </c>
    </row>
    <row r="105" spans="1:6" ht="15">
      <c r="A105" s="45">
        <v>740101</v>
      </c>
      <c r="B105" s="46"/>
      <c r="C105" s="50" t="s">
        <v>145</v>
      </c>
      <c r="D105" s="47">
        <v>223705</v>
      </c>
      <c r="E105" s="75">
        <v>240705</v>
      </c>
      <c r="F105" s="75">
        <f t="shared" si="5"/>
        <v>107.59929371270201</v>
      </c>
    </row>
    <row r="106" spans="1:6" ht="15.75" customHeight="1">
      <c r="A106" s="45">
        <v>7402</v>
      </c>
      <c r="B106" s="46"/>
      <c r="C106" s="50" t="s">
        <v>146</v>
      </c>
      <c r="D106" s="47">
        <f>D107</f>
        <v>80000</v>
      </c>
      <c r="E106" s="75">
        <f>E107</f>
        <v>80000</v>
      </c>
      <c r="F106" s="75">
        <f t="shared" si="5"/>
        <v>100</v>
      </c>
    </row>
    <row r="107" spans="1:6" ht="15.75" customHeight="1" outlineLevel="1">
      <c r="A107" s="45">
        <v>740201</v>
      </c>
      <c r="B107" s="46"/>
      <c r="C107" s="50" t="s">
        <v>147</v>
      </c>
      <c r="D107" s="47">
        <v>80000</v>
      </c>
      <c r="E107" s="75">
        <v>80000</v>
      </c>
      <c r="F107" s="75">
        <f t="shared" si="5"/>
        <v>100</v>
      </c>
    </row>
    <row r="108" spans="1:6" ht="15.75" customHeight="1" outlineLevel="2">
      <c r="A108" s="45"/>
      <c r="B108" s="46"/>
      <c r="C108" s="50"/>
      <c r="D108" s="47"/>
      <c r="E108" s="75"/>
      <c r="F108" s="76"/>
    </row>
    <row r="109" spans="1:6" ht="15.75" customHeight="1" outlineLevel="2">
      <c r="A109" s="45">
        <v>741</v>
      </c>
      <c r="B109" s="46"/>
      <c r="C109" s="50" t="s">
        <v>80</v>
      </c>
      <c r="D109" s="47"/>
      <c r="E109" s="75"/>
      <c r="F109" s="76"/>
    </row>
    <row r="110" spans="1:6" ht="15.75" customHeight="1" outlineLevel="1">
      <c r="A110" s="40" t="s">
        <v>17</v>
      </c>
      <c r="B110" s="51" t="s">
        <v>1</v>
      </c>
      <c r="C110" s="51" t="s">
        <v>33</v>
      </c>
      <c r="D110" s="59">
        <f>D111+D214+D259+D288</f>
        <v>25076866</v>
      </c>
      <c r="E110" s="78">
        <f>E111+E214+E259+E288</f>
        <v>20804897.555</v>
      </c>
      <c r="F110" s="78">
        <f t="shared" ref="F110:F130" si="6">IF(D110&lt;&gt;0,E110/D110*100,)</f>
        <v>82.964504236693699</v>
      </c>
    </row>
    <row r="111" spans="1:6" ht="15.75" customHeight="1" outlineLevel="2">
      <c r="A111" s="56">
        <v>40</v>
      </c>
      <c r="B111" s="57" t="s">
        <v>25</v>
      </c>
      <c r="C111" s="57" t="s">
        <v>34</v>
      </c>
      <c r="D111" s="58">
        <f>+D112+D132+D145+D203+D208</f>
        <v>3475540.08</v>
      </c>
      <c r="E111" s="74">
        <f>+E112+E132+E145+E203+E208</f>
        <v>3547904.165</v>
      </c>
      <c r="F111" s="74">
        <f t="shared" si="6"/>
        <v>102.08209611554817</v>
      </c>
    </row>
    <row r="112" spans="1:6" ht="15.75" customHeight="1" outlineLevel="2">
      <c r="A112" s="45">
        <v>400</v>
      </c>
      <c r="B112" s="46"/>
      <c r="C112" s="46" t="s">
        <v>35</v>
      </c>
      <c r="D112" s="49">
        <f>D113+D117+D119+D122+D125+D127</f>
        <v>993545</v>
      </c>
      <c r="E112" s="79">
        <f>E113+E117+E119+E122+E125+E127</f>
        <v>960617.71000000008</v>
      </c>
      <c r="F112" s="79">
        <f t="shared" si="6"/>
        <v>96.68587834471515</v>
      </c>
    </row>
    <row r="113" spans="1:6" ht="15.75" customHeight="1" outlineLevel="1">
      <c r="A113" s="45">
        <v>4000</v>
      </c>
      <c r="B113" s="46"/>
      <c r="C113" s="46" t="s">
        <v>154</v>
      </c>
      <c r="D113" s="49">
        <f>D114+D115+D116</f>
        <v>867207</v>
      </c>
      <c r="E113" s="79">
        <f>E114+E115+E116</f>
        <v>850109.35000000009</v>
      </c>
      <c r="F113" s="79">
        <f t="shared" si="6"/>
        <v>98.028423432928946</v>
      </c>
    </row>
    <row r="114" spans="1:6" ht="15.75" customHeight="1" outlineLevel="2">
      <c r="A114" s="45">
        <v>400000</v>
      </c>
      <c r="B114" s="46"/>
      <c r="C114" s="46" t="s">
        <v>155</v>
      </c>
      <c r="D114" s="49">
        <v>867207</v>
      </c>
      <c r="E114" s="79">
        <v>832458.92</v>
      </c>
      <c r="F114" s="79">
        <f t="shared" si="6"/>
        <v>95.993104299204234</v>
      </c>
    </row>
    <row r="115" spans="1:6" ht="15.75" customHeight="1" outlineLevel="1">
      <c r="A115" s="45">
        <v>400001</v>
      </c>
      <c r="B115" s="46"/>
      <c r="C115" s="46" t="s">
        <v>156</v>
      </c>
      <c r="D115" s="49">
        <v>0</v>
      </c>
      <c r="E115" s="79">
        <v>17150.43</v>
      </c>
      <c r="F115" s="79">
        <f t="shared" si="6"/>
        <v>0</v>
      </c>
    </row>
    <row r="116" spans="1:6" ht="15.75" customHeight="1">
      <c r="A116" s="45">
        <v>400002</v>
      </c>
      <c r="B116" s="46"/>
      <c r="C116" s="46" t="s">
        <v>157</v>
      </c>
      <c r="D116" s="49">
        <v>0</v>
      </c>
      <c r="E116" s="79">
        <v>500</v>
      </c>
      <c r="F116" s="79">
        <f t="shared" si="6"/>
        <v>0</v>
      </c>
    </row>
    <row r="117" spans="1:6" ht="15">
      <c r="A117" s="45">
        <v>4001</v>
      </c>
      <c r="B117" s="46"/>
      <c r="C117" s="46" t="s">
        <v>158</v>
      </c>
      <c r="D117" s="49">
        <f>D118</f>
        <v>29069</v>
      </c>
      <c r="E117" s="79">
        <f>E118</f>
        <v>29278</v>
      </c>
      <c r="F117" s="79">
        <f t="shared" si="6"/>
        <v>100.7189789810451</v>
      </c>
    </row>
    <row r="118" spans="1:6" ht="15">
      <c r="A118" s="45">
        <v>400100</v>
      </c>
      <c r="B118" s="46"/>
      <c r="C118" s="46" t="s">
        <v>158</v>
      </c>
      <c r="D118" s="49">
        <v>29069</v>
      </c>
      <c r="E118" s="79">
        <v>29278</v>
      </c>
      <c r="F118" s="79">
        <f t="shared" si="6"/>
        <v>100.7189789810451</v>
      </c>
    </row>
    <row r="119" spans="1:6" ht="15">
      <c r="A119" s="45">
        <v>4002</v>
      </c>
      <c r="B119" s="46"/>
      <c r="C119" s="46" t="s">
        <v>159</v>
      </c>
      <c r="D119" s="49">
        <f>D120+D121</f>
        <v>56453</v>
      </c>
      <c r="E119" s="79">
        <f>E120+E121</f>
        <v>50711</v>
      </c>
      <c r="F119" s="79">
        <f t="shared" si="6"/>
        <v>89.828707066054946</v>
      </c>
    </row>
    <row r="120" spans="1:6" ht="15" outlineLevel="1">
      <c r="A120" s="45">
        <v>400202</v>
      </c>
      <c r="B120" s="46"/>
      <c r="C120" s="46" t="s">
        <v>160</v>
      </c>
      <c r="D120" s="49">
        <v>36453</v>
      </c>
      <c r="E120" s="79">
        <v>29748.2</v>
      </c>
      <c r="F120" s="79">
        <f t="shared" si="6"/>
        <v>81.607000795544948</v>
      </c>
    </row>
    <row r="121" spans="1:6" ht="15" outlineLevel="2">
      <c r="A121" s="45">
        <v>400203</v>
      </c>
      <c r="B121" s="46"/>
      <c r="C121" s="46" t="s">
        <v>161</v>
      </c>
      <c r="D121" s="49">
        <v>20000</v>
      </c>
      <c r="E121" s="79">
        <v>20962.8</v>
      </c>
      <c r="F121" s="79">
        <f t="shared" si="6"/>
        <v>104.81400000000001</v>
      </c>
    </row>
    <row r="122" spans="1:6" ht="15" outlineLevel="2">
      <c r="A122" s="45">
        <v>4003</v>
      </c>
      <c r="B122" s="46"/>
      <c r="C122" s="46" t="s">
        <v>162</v>
      </c>
      <c r="D122" s="49">
        <f>D123+D124</f>
        <v>17616</v>
      </c>
      <c r="E122" s="79">
        <f>E123+E124</f>
        <v>11476.36</v>
      </c>
      <c r="F122" s="79">
        <f t="shared" si="6"/>
        <v>65.147366030881017</v>
      </c>
    </row>
    <row r="123" spans="1:6" ht="15" outlineLevel="2">
      <c r="A123" s="45">
        <v>400300</v>
      </c>
      <c r="B123" s="46"/>
      <c r="C123" s="46" t="s">
        <v>162</v>
      </c>
      <c r="D123" s="49">
        <v>17616</v>
      </c>
      <c r="E123" s="79">
        <v>533.66</v>
      </c>
      <c r="F123" s="79">
        <f t="shared" si="6"/>
        <v>3.0294050862851951</v>
      </c>
    </row>
    <row r="124" spans="1:6" ht="15" outlineLevel="1">
      <c r="A124" s="45">
        <v>400301</v>
      </c>
      <c r="B124" s="46"/>
      <c r="C124" s="46" t="s">
        <v>163</v>
      </c>
      <c r="D124" s="49">
        <v>0</v>
      </c>
      <c r="E124" s="79">
        <v>10942.7</v>
      </c>
      <c r="F124" s="79">
        <f t="shared" si="6"/>
        <v>0</v>
      </c>
    </row>
    <row r="125" spans="1:6" ht="15" outlineLevel="2">
      <c r="A125" s="45">
        <v>4004</v>
      </c>
      <c r="B125" s="46"/>
      <c r="C125" s="46" t="s">
        <v>164</v>
      </c>
      <c r="D125" s="49">
        <f>D126</f>
        <v>7550</v>
      </c>
      <c r="E125" s="79">
        <f>E126</f>
        <v>7550</v>
      </c>
      <c r="F125" s="79">
        <f t="shared" si="6"/>
        <v>100</v>
      </c>
    </row>
    <row r="126" spans="1:6" ht="15" outlineLevel="1">
      <c r="A126" s="45">
        <v>400400</v>
      </c>
      <c r="B126" s="46"/>
      <c r="C126" s="46" t="s">
        <v>164</v>
      </c>
      <c r="D126" s="49">
        <v>7550</v>
      </c>
      <c r="E126" s="79">
        <v>7550</v>
      </c>
      <c r="F126" s="79">
        <f t="shared" si="6"/>
        <v>100</v>
      </c>
    </row>
    <row r="127" spans="1:6" ht="15" outlineLevel="2">
      <c r="A127" s="45">
        <v>4009</v>
      </c>
      <c r="B127" s="46"/>
      <c r="C127" s="46" t="s">
        <v>165</v>
      </c>
      <c r="D127" s="49">
        <f>D128+D129+D130</f>
        <v>15650</v>
      </c>
      <c r="E127" s="79">
        <f>E128+E129+E130</f>
        <v>11493</v>
      </c>
      <c r="F127" s="79">
        <f t="shared" si="6"/>
        <v>73.437699680511187</v>
      </c>
    </row>
    <row r="128" spans="1:6" ht="15" outlineLevel="2">
      <c r="A128" s="45">
        <v>400900</v>
      </c>
      <c r="B128" s="46"/>
      <c r="C128" s="46" t="s">
        <v>166</v>
      </c>
      <c r="D128" s="49">
        <v>15650</v>
      </c>
      <c r="E128" s="79">
        <v>2313</v>
      </c>
      <c r="F128" s="79">
        <f t="shared" si="6"/>
        <v>14.779552715654953</v>
      </c>
    </row>
    <row r="129" spans="1:6" ht="15" outlineLevel="1">
      <c r="A129" s="45">
        <v>400901</v>
      </c>
      <c r="B129" s="46"/>
      <c r="C129" s="46" t="s">
        <v>167</v>
      </c>
      <c r="D129" s="49">
        <v>0</v>
      </c>
      <c r="E129" s="79">
        <v>8600</v>
      </c>
      <c r="F129" s="79">
        <f t="shared" si="6"/>
        <v>0</v>
      </c>
    </row>
    <row r="130" spans="1:6" ht="15" outlineLevel="2">
      <c r="A130" s="45">
        <v>400902</v>
      </c>
      <c r="B130" s="46"/>
      <c r="C130" s="46" t="s">
        <v>168</v>
      </c>
      <c r="D130" s="49">
        <v>0</v>
      </c>
      <c r="E130" s="79">
        <v>580</v>
      </c>
      <c r="F130" s="79">
        <f t="shared" si="6"/>
        <v>0</v>
      </c>
    </row>
    <row r="131" spans="1:6" ht="15" outlineLevel="2">
      <c r="A131" s="45"/>
      <c r="B131" s="46"/>
      <c r="C131" s="46"/>
      <c r="D131" s="49"/>
      <c r="E131" s="79"/>
      <c r="F131" s="80"/>
    </row>
    <row r="132" spans="1:6" ht="15" outlineLevel="2">
      <c r="A132" s="45">
        <v>401</v>
      </c>
      <c r="B132" s="46"/>
      <c r="C132" s="46" t="s">
        <v>36</v>
      </c>
      <c r="D132" s="49">
        <f>D133+D135+D138+D140+D142</f>
        <v>158127</v>
      </c>
      <c r="E132" s="79">
        <f>E133+E135+E138+E140+E142</f>
        <v>158294.93</v>
      </c>
      <c r="F132" s="79">
        <f t="shared" ref="F132:F143" si="7">IF(D132&lt;&gt;0,E132/D132*100,)</f>
        <v>100.10619944727972</v>
      </c>
    </row>
    <row r="133" spans="1:6" ht="15" outlineLevel="1">
      <c r="A133" s="45">
        <v>4010</v>
      </c>
      <c r="B133" s="46"/>
      <c r="C133" s="46" t="s">
        <v>169</v>
      </c>
      <c r="D133" s="49">
        <f>D134</f>
        <v>69105</v>
      </c>
      <c r="E133" s="79">
        <f>E134</f>
        <v>68635</v>
      </c>
      <c r="F133" s="79">
        <f t="shared" si="7"/>
        <v>99.319875551696697</v>
      </c>
    </row>
    <row r="134" spans="1:6" ht="15" outlineLevel="2">
      <c r="A134" s="45">
        <v>401001</v>
      </c>
      <c r="B134" s="46"/>
      <c r="C134" s="46" t="s">
        <v>169</v>
      </c>
      <c r="D134" s="49">
        <v>69105</v>
      </c>
      <c r="E134" s="79">
        <v>68635</v>
      </c>
      <c r="F134" s="79">
        <f t="shared" si="7"/>
        <v>99.319875551696697</v>
      </c>
    </row>
    <row r="135" spans="1:6" ht="15" outlineLevel="1">
      <c r="A135" s="45">
        <v>4011</v>
      </c>
      <c r="B135" s="46"/>
      <c r="C135" s="46" t="s">
        <v>170</v>
      </c>
      <c r="D135" s="49">
        <f>D136+D137</f>
        <v>63921</v>
      </c>
      <c r="E135" s="79">
        <f>E136+E137</f>
        <v>63621.93</v>
      </c>
      <c r="F135" s="79">
        <f t="shared" si="7"/>
        <v>99.532125592528274</v>
      </c>
    </row>
    <row r="136" spans="1:6" ht="15" outlineLevel="2">
      <c r="A136" s="45">
        <v>401100</v>
      </c>
      <c r="B136" s="46"/>
      <c r="C136" s="46" t="s">
        <v>171</v>
      </c>
      <c r="D136" s="49">
        <v>63921</v>
      </c>
      <c r="E136" s="79">
        <v>59199.17</v>
      </c>
      <c r="F136" s="79">
        <f t="shared" si="7"/>
        <v>92.613022324431711</v>
      </c>
    </row>
    <row r="137" spans="1:6" ht="15" outlineLevel="2">
      <c r="A137" s="45">
        <v>401101</v>
      </c>
      <c r="B137" s="46"/>
      <c r="C137" s="46" t="s">
        <v>172</v>
      </c>
      <c r="D137" s="49">
        <v>0</v>
      </c>
      <c r="E137" s="79">
        <v>4422.76</v>
      </c>
      <c r="F137" s="79">
        <f t="shared" si="7"/>
        <v>0</v>
      </c>
    </row>
    <row r="138" spans="1:6" ht="15" outlineLevel="2">
      <c r="A138" s="45">
        <v>4012</v>
      </c>
      <c r="B138" s="46"/>
      <c r="C138" s="46" t="s">
        <v>173</v>
      </c>
      <c r="D138" s="49">
        <f>D139</f>
        <v>655</v>
      </c>
      <c r="E138" s="79">
        <f>E139</f>
        <v>649</v>
      </c>
      <c r="F138" s="79">
        <f t="shared" si="7"/>
        <v>99.083969465648863</v>
      </c>
    </row>
    <row r="139" spans="1:6" ht="15" outlineLevel="1">
      <c r="A139" s="45">
        <v>401200</v>
      </c>
      <c r="B139" s="46"/>
      <c r="C139" s="46" t="s">
        <v>173</v>
      </c>
      <c r="D139" s="49">
        <v>655</v>
      </c>
      <c r="E139" s="79">
        <v>649</v>
      </c>
      <c r="F139" s="79">
        <f t="shared" si="7"/>
        <v>99.083969465648863</v>
      </c>
    </row>
    <row r="140" spans="1:6" ht="15">
      <c r="A140" s="45">
        <v>4013</v>
      </c>
      <c r="B140" s="46"/>
      <c r="C140" s="46" t="s">
        <v>174</v>
      </c>
      <c r="D140" s="49">
        <f>D141</f>
        <v>936</v>
      </c>
      <c r="E140" s="79">
        <f>E141</f>
        <v>929</v>
      </c>
      <c r="F140" s="79">
        <f t="shared" si="7"/>
        <v>99.252136752136749</v>
      </c>
    </row>
    <row r="141" spans="1:6" ht="15" outlineLevel="1">
      <c r="A141" s="45">
        <v>401300</v>
      </c>
      <c r="B141" s="46"/>
      <c r="C141" s="46" t="s">
        <v>175</v>
      </c>
      <c r="D141" s="49">
        <v>936</v>
      </c>
      <c r="E141" s="79">
        <v>929</v>
      </c>
      <c r="F141" s="79">
        <f t="shared" si="7"/>
        <v>99.252136752136749</v>
      </c>
    </row>
    <row r="142" spans="1:6" ht="15" outlineLevel="2">
      <c r="A142" s="45">
        <v>4015</v>
      </c>
      <c r="B142" s="46"/>
      <c r="C142" s="46" t="s">
        <v>176</v>
      </c>
      <c r="D142" s="49">
        <f>D143</f>
        <v>23510</v>
      </c>
      <c r="E142" s="79">
        <f>E143</f>
        <v>24460</v>
      </c>
      <c r="F142" s="79">
        <f t="shared" si="7"/>
        <v>104.04083368779243</v>
      </c>
    </row>
    <row r="143" spans="1:6" ht="15" outlineLevel="1">
      <c r="A143" s="45">
        <v>401500</v>
      </c>
      <c r="B143" s="46"/>
      <c r="C143" s="46" t="s">
        <v>177</v>
      </c>
      <c r="D143" s="49">
        <v>23510</v>
      </c>
      <c r="E143" s="79">
        <v>24460</v>
      </c>
      <c r="F143" s="79">
        <f t="shared" si="7"/>
        <v>104.04083368779243</v>
      </c>
    </row>
    <row r="144" spans="1:6" ht="15" outlineLevel="2">
      <c r="A144" s="45"/>
      <c r="B144" s="46"/>
      <c r="C144" s="46"/>
      <c r="D144" s="49"/>
      <c r="E144" s="79"/>
      <c r="F144" s="80"/>
    </row>
    <row r="145" spans="1:6" ht="15" outlineLevel="2">
      <c r="A145" s="45">
        <v>402</v>
      </c>
      <c r="B145" s="46"/>
      <c r="C145" s="46" t="s">
        <v>37</v>
      </c>
      <c r="D145" s="47">
        <f>D146+D157+D160+D168+D174+D177+D184+D187+D189</f>
        <v>2040163.08</v>
      </c>
      <c r="E145" s="75">
        <f>E146+E157+E160+E168+E174+E177+E184+E187+E189</f>
        <v>2139286.5249999999</v>
      </c>
      <c r="F145" s="75">
        <f t="shared" ref="F145:F176" si="8">IF(D145&lt;&gt;0,E145/D145*100,)</f>
        <v>104.85860399944104</v>
      </c>
    </row>
    <row r="146" spans="1:6" ht="15" outlineLevel="1">
      <c r="A146" s="45">
        <v>4020</v>
      </c>
      <c r="B146" s="46"/>
      <c r="C146" s="46" t="s">
        <v>178</v>
      </c>
      <c r="D146" s="47">
        <f>D147+D148+D149+D150+D151+D152+D153+D154+D155+D156</f>
        <v>477526.5</v>
      </c>
      <c r="E146" s="75">
        <f>E147+E148+E149+E150+E151+E152+E153+E154+E155+E156</f>
        <v>478613.375</v>
      </c>
      <c r="F146" s="75">
        <f t="shared" si="8"/>
        <v>100.22760516955604</v>
      </c>
    </row>
    <row r="147" spans="1:6" ht="15" outlineLevel="2">
      <c r="A147" s="45">
        <v>402000</v>
      </c>
      <c r="B147" s="46"/>
      <c r="C147" s="46" t="s">
        <v>179</v>
      </c>
      <c r="D147" s="47">
        <v>126187.5</v>
      </c>
      <c r="E147" s="75">
        <v>96221.319999999978</v>
      </c>
      <c r="F147" s="75">
        <f t="shared" si="8"/>
        <v>76.252655770183239</v>
      </c>
    </row>
    <row r="148" spans="1:6" ht="15" outlineLevel="1">
      <c r="A148" s="45">
        <v>402001</v>
      </c>
      <c r="B148" s="46"/>
      <c r="C148" s="46" t="s">
        <v>180</v>
      </c>
      <c r="D148" s="47">
        <v>0</v>
      </c>
      <c r="E148" s="75">
        <v>451.31</v>
      </c>
      <c r="F148" s="75">
        <f t="shared" si="8"/>
        <v>0</v>
      </c>
    </row>
    <row r="149" spans="1:6" ht="15" outlineLevel="2">
      <c r="A149" s="45">
        <v>402002</v>
      </c>
      <c r="B149" s="46"/>
      <c r="C149" s="46" t="s">
        <v>181</v>
      </c>
      <c r="D149" s="47">
        <v>0</v>
      </c>
      <c r="E149" s="75">
        <v>1800</v>
      </c>
      <c r="F149" s="75">
        <f t="shared" si="8"/>
        <v>0</v>
      </c>
    </row>
    <row r="150" spans="1:6" ht="15" outlineLevel="1">
      <c r="A150" s="45">
        <v>402003</v>
      </c>
      <c r="B150" s="46"/>
      <c r="C150" s="46" t="s">
        <v>182</v>
      </c>
      <c r="D150" s="47">
        <v>191071</v>
      </c>
      <c r="E150" s="75">
        <v>131663.69000000003</v>
      </c>
      <c r="F150" s="75">
        <f t="shared" si="8"/>
        <v>68.908253999822065</v>
      </c>
    </row>
    <row r="151" spans="1:6" ht="15" outlineLevel="2">
      <c r="A151" s="45">
        <v>402004</v>
      </c>
      <c r="B151" s="46"/>
      <c r="C151" s="46" t="s">
        <v>183</v>
      </c>
      <c r="D151" s="47">
        <v>6006</v>
      </c>
      <c r="E151" s="75">
        <v>6239.6200000000008</v>
      </c>
      <c r="F151" s="75">
        <f t="shared" si="8"/>
        <v>103.8897768897769</v>
      </c>
    </row>
    <row r="152" spans="1:6" ht="15" outlineLevel="1">
      <c r="A152" s="45">
        <v>402006</v>
      </c>
      <c r="B152" s="46"/>
      <c r="C152" s="46" t="s">
        <v>184</v>
      </c>
      <c r="D152" s="47">
        <v>15000</v>
      </c>
      <c r="E152" s="75">
        <v>11480</v>
      </c>
      <c r="F152" s="75">
        <f t="shared" si="8"/>
        <v>76.533333333333331</v>
      </c>
    </row>
    <row r="153" spans="1:6" ht="15">
      <c r="A153" s="45">
        <v>402007</v>
      </c>
      <c r="B153" s="46"/>
      <c r="C153" s="46" t="s">
        <v>185</v>
      </c>
      <c r="D153" s="47">
        <v>6000</v>
      </c>
      <c r="E153" s="75">
        <v>6019.96</v>
      </c>
      <c r="F153" s="75">
        <f t="shared" si="8"/>
        <v>100.33266666666667</v>
      </c>
    </row>
    <row r="154" spans="1:6" ht="15" outlineLevel="1">
      <c r="A154" s="45">
        <v>402008</v>
      </c>
      <c r="B154" s="46"/>
      <c r="C154" s="46" t="s">
        <v>186</v>
      </c>
      <c r="D154" s="47">
        <v>2700</v>
      </c>
      <c r="E154" s="75">
        <v>2000</v>
      </c>
      <c r="F154" s="75">
        <f t="shared" si="8"/>
        <v>74.074074074074076</v>
      </c>
    </row>
    <row r="155" spans="1:6" ht="15" outlineLevel="2">
      <c r="A155" s="45">
        <v>402009</v>
      </c>
      <c r="B155" s="46"/>
      <c r="C155" s="46" t="s">
        <v>187</v>
      </c>
      <c r="D155" s="47">
        <v>26887</v>
      </c>
      <c r="E155" s="75">
        <v>36448.880000000005</v>
      </c>
      <c r="F155" s="75">
        <f t="shared" si="8"/>
        <v>135.56320898575521</v>
      </c>
    </row>
    <row r="156" spans="1:6" ht="15" outlineLevel="2">
      <c r="A156" s="45">
        <v>402099</v>
      </c>
      <c r="B156" s="46"/>
      <c r="C156" s="46" t="s">
        <v>188</v>
      </c>
      <c r="D156" s="47">
        <v>103675</v>
      </c>
      <c r="E156" s="75">
        <v>186288.595</v>
      </c>
      <c r="F156" s="75">
        <f t="shared" si="8"/>
        <v>179.68516517964795</v>
      </c>
    </row>
    <row r="157" spans="1:6" ht="15" outlineLevel="2">
      <c r="A157" s="45">
        <v>4021</v>
      </c>
      <c r="B157" s="46"/>
      <c r="C157" s="46" t="s">
        <v>189</v>
      </c>
      <c r="D157" s="47">
        <f>D158+D159</f>
        <v>2800</v>
      </c>
      <c r="E157" s="75">
        <f>E158+E159</f>
        <v>2605.79</v>
      </c>
      <c r="F157" s="75">
        <f t="shared" si="8"/>
        <v>93.063928571428562</v>
      </c>
    </row>
    <row r="158" spans="1:6" ht="15" outlineLevel="2">
      <c r="A158" s="45">
        <v>402108</v>
      </c>
      <c r="B158" s="46"/>
      <c r="C158" s="46" t="s">
        <v>190</v>
      </c>
      <c r="D158" s="47">
        <v>2000</v>
      </c>
      <c r="E158" s="75">
        <v>1995.86</v>
      </c>
      <c r="F158" s="75">
        <f t="shared" si="8"/>
        <v>99.792999999999992</v>
      </c>
    </row>
    <row r="159" spans="1:6" ht="15" outlineLevel="2">
      <c r="A159" s="45">
        <v>402199</v>
      </c>
      <c r="B159" s="46"/>
      <c r="C159" s="46" t="s">
        <v>191</v>
      </c>
      <c r="D159" s="47">
        <v>800</v>
      </c>
      <c r="E159" s="75">
        <v>609.93000000000006</v>
      </c>
      <c r="F159" s="75">
        <f t="shared" si="8"/>
        <v>76.241250000000008</v>
      </c>
    </row>
    <row r="160" spans="1:6" ht="15" outlineLevel="2">
      <c r="A160" s="45">
        <v>4022</v>
      </c>
      <c r="B160" s="46"/>
      <c r="C160" s="46" t="s">
        <v>192</v>
      </c>
      <c r="D160" s="47">
        <f>D161+D162+D163+D164+D165+D166+D167</f>
        <v>355894.65</v>
      </c>
      <c r="E160" s="75">
        <f>E161+E162+E163+E164+E165+E166+E167</f>
        <v>402620.79000000004</v>
      </c>
      <c r="F160" s="75">
        <f t="shared" si="8"/>
        <v>113.12920551067572</v>
      </c>
    </row>
    <row r="161" spans="1:6" ht="15" outlineLevel="2">
      <c r="A161" s="45">
        <v>402200</v>
      </c>
      <c r="B161" s="46"/>
      <c r="C161" s="46" t="s">
        <v>193</v>
      </c>
      <c r="D161" s="47">
        <v>154615.65</v>
      </c>
      <c r="E161" s="75">
        <v>172922.9</v>
      </c>
      <c r="F161" s="75">
        <f t="shared" si="8"/>
        <v>111.84048962702029</v>
      </c>
    </row>
    <row r="162" spans="1:6" ht="15" outlineLevel="2">
      <c r="A162" s="45">
        <v>402201</v>
      </c>
      <c r="B162" s="46"/>
      <c r="C162" s="46" t="s">
        <v>194</v>
      </c>
      <c r="D162" s="47">
        <v>74527</v>
      </c>
      <c r="E162" s="75">
        <v>81957.079999999987</v>
      </c>
      <c r="F162" s="75">
        <f t="shared" si="8"/>
        <v>109.96964858373475</v>
      </c>
    </row>
    <row r="163" spans="1:6" ht="15" outlineLevel="2">
      <c r="A163" s="45">
        <v>402203</v>
      </c>
      <c r="B163" s="46"/>
      <c r="C163" s="46" t="s">
        <v>195</v>
      </c>
      <c r="D163" s="47">
        <v>70832</v>
      </c>
      <c r="E163" s="75">
        <v>86412.340000000011</v>
      </c>
      <c r="F163" s="75">
        <f t="shared" si="8"/>
        <v>121.99618816354192</v>
      </c>
    </row>
    <row r="164" spans="1:6" ht="15" outlineLevel="2">
      <c r="A164" s="45">
        <v>402204</v>
      </c>
      <c r="B164" s="46"/>
      <c r="C164" s="46" t="s">
        <v>196</v>
      </c>
      <c r="D164" s="47">
        <v>24070</v>
      </c>
      <c r="E164" s="75">
        <v>27255.469999999998</v>
      </c>
      <c r="F164" s="75">
        <f t="shared" si="8"/>
        <v>113.23419194017448</v>
      </c>
    </row>
    <row r="165" spans="1:6" ht="15" outlineLevel="1">
      <c r="A165" s="45">
        <v>402205</v>
      </c>
      <c r="B165" s="46"/>
      <c r="C165" s="46" t="s">
        <v>197</v>
      </c>
      <c r="D165" s="47">
        <v>16850</v>
      </c>
      <c r="E165" s="75">
        <v>20818.940000000002</v>
      </c>
      <c r="F165" s="75">
        <f t="shared" si="8"/>
        <v>123.55454005934719</v>
      </c>
    </row>
    <row r="166" spans="1:6" ht="15" outlineLevel="2">
      <c r="A166" s="45">
        <v>402206</v>
      </c>
      <c r="B166" s="46"/>
      <c r="C166" s="46" t="s">
        <v>198</v>
      </c>
      <c r="D166" s="47">
        <v>12000</v>
      </c>
      <c r="E166" s="75">
        <v>10644.529999999999</v>
      </c>
      <c r="F166" s="75">
        <f t="shared" si="8"/>
        <v>88.704416666666646</v>
      </c>
    </row>
    <row r="167" spans="1:6" ht="15" outlineLevel="2">
      <c r="A167" s="45">
        <v>402299</v>
      </c>
      <c r="B167" s="46"/>
      <c r="C167" s="46" t="s">
        <v>199</v>
      </c>
      <c r="D167" s="47">
        <v>3000</v>
      </c>
      <c r="E167" s="75">
        <v>2609.5299999999997</v>
      </c>
      <c r="F167" s="75">
        <f t="shared" si="8"/>
        <v>86.984333333333325</v>
      </c>
    </row>
    <row r="168" spans="1:6" ht="15" outlineLevel="1">
      <c r="A168" s="45">
        <v>4023</v>
      </c>
      <c r="B168" s="46"/>
      <c r="C168" s="46" t="s">
        <v>200</v>
      </c>
      <c r="D168" s="47">
        <f>D169+D170+D171+D172+D173</f>
        <v>25944</v>
      </c>
      <c r="E168" s="75">
        <f>E169+E170+E171+E172+E173</f>
        <v>25638.02</v>
      </c>
      <c r="F168" s="75">
        <f t="shared" si="8"/>
        <v>98.820613629355535</v>
      </c>
    </row>
    <row r="169" spans="1:6" ht="15" outlineLevel="2">
      <c r="A169" s="45">
        <v>402300</v>
      </c>
      <c r="B169" s="46"/>
      <c r="C169" s="46" t="s">
        <v>201</v>
      </c>
      <c r="D169" s="47">
        <v>7644</v>
      </c>
      <c r="E169" s="75">
        <v>7173.57</v>
      </c>
      <c r="F169" s="75">
        <f t="shared" si="8"/>
        <v>93.845761381475668</v>
      </c>
    </row>
    <row r="170" spans="1:6" ht="15" outlineLevel="2">
      <c r="A170" s="45">
        <v>402301</v>
      </c>
      <c r="B170" s="46"/>
      <c r="C170" s="46" t="s">
        <v>202</v>
      </c>
      <c r="D170" s="47">
        <v>4000</v>
      </c>
      <c r="E170" s="75">
        <v>4000</v>
      </c>
      <c r="F170" s="75">
        <f t="shared" si="8"/>
        <v>100</v>
      </c>
    </row>
    <row r="171" spans="1:6" ht="15" outlineLevel="2">
      <c r="A171" s="45">
        <v>402302</v>
      </c>
      <c r="B171" s="46"/>
      <c r="C171" s="46" t="s">
        <v>203</v>
      </c>
      <c r="D171" s="47">
        <v>6000</v>
      </c>
      <c r="E171" s="75">
        <v>6000</v>
      </c>
      <c r="F171" s="75">
        <f t="shared" si="8"/>
        <v>100</v>
      </c>
    </row>
    <row r="172" spans="1:6" ht="15" outlineLevel="2">
      <c r="A172" s="45">
        <v>402304</v>
      </c>
      <c r="B172" s="46"/>
      <c r="C172" s="46" t="s">
        <v>204</v>
      </c>
      <c r="D172" s="47">
        <v>0</v>
      </c>
      <c r="E172" s="75">
        <v>164.45</v>
      </c>
      <c r="F172" s="75">
        <f t="shared" si="8"/>
        <v>0</v>
      </c>
    </row>
    <row r="173" spans="1:6" ht="15" outlineLevel="2">
      <c r="A173" s="45">
        <v>402305</v>
      </c>
      <c r="B173" s="46"/>
      <c r="C173" s="46" t="s">
        <v>205</v>
      </c>
      <c r="D173" s="47">
        <v>8300</v>
      </c>
      <c r="E173" s="75">
        <v>8300</v>
      </c>
      <c r="F173" s="75">
        <f t="shared" si="8"/>
        <v>100</v>
      </c>
    </row>
    <row r="174" spans="1:6" ht="15" outlineLevel="2">
      <c r="A174" s="45">
        <v>4024</v>
      </c>
      <c r="B174" s="46"/>
      <c r="C174" s="46" t="s">
        <v>206</v>
      </c>
      <c r="D174" s="47">
        <f>D175+D176</f>
        <v>350</v>
      </c>
      <c r="E174" s="75">
        <f>E175+E176</f>
        <v>1424.83</v>
      </c>
      <c r="F174" s="75">
        <f t="shared" si="8"/>
        <v>407.09428571428566</v>
      </c>
    </row>
    <row r="175" spans="1:6" ht="15" outlineLevel="2">
      <c r="A175" s="45">
        <v>402401</v>
      </c>
      <c r="B175" s="46"/>
      <c r="C175" s="46" t="s">
        <v>207</v>
      </c>
      <c r="D175" s="47">
        <v>0</v>
      </c>
      <c r="E175" s="75">
        <v>1022.28</v>
      </c>
      <c r="F175" s="75">
        <f t="shared" si="8"/>
        <v>0</v>
      </c>
    </row>
    <row r="176" spans="1:6" ht="15" outlineLevel="1">
      <c r="A176" s="45">
        <v>402402</v>
      </c>
      <c r="B176" s="46"/>
      <c r="C176" s="46" t="s">
        <v>208</v>
      </c>
      <c r="D176" s="47">
        <v>350</v>
      </c>
      <c r="E176" s="75">
        <v>402.55</v>
      </c>
      <c r="F176" s="75">
        <f t="shared" si="8"/>
        <v>115.01428571428572</v>
      </c>
    </row>
    <row r="177" spans="1:6" ht="15" outlineLevel="2">
      <c r="A177" s="45">
        <v>4025</v>
      </c>
      <c r="B177" s="46"/>
      <c r="C177" s="46" t="s">
        <v>209</v>
      </c>
      <c r="D177" s="47">
        <f>D178+D179+D180+D181+D182+D183</f>
        <v>321174.29000000004</v>
      </c>
      <c r="E177" s="75">
        <f>E178+E179+E180+E181+E182+E183</f>
        <v>461660.65999999992</v>
      </c>
      <c r="F177" s="75">
        <f t="shared" ref="F177:F208" si="9">IF(D177&lt;&gt;0,E177/D177*100,)</f>
        <v>143.74147444990066</v>
      </c>
    </row>
    <row r="178" spans="1:6" ht="15" outlineLevel="2">
      <c r="A178" s="45">
        <v>402500</v>
      </c>
      <c r="B178" s="46"/>
      <c r="C178" s="46" t="s">
        <v>210</v>
      </c>
      <c r="D178" s="47">
        <v>67915.290000000008</v>
      </c>
      <c r="E178" s="75">
        <v>85596.51</v>
      </c>
      <c r="F178" s="75">
        <f t="shared" si="9"/>
        <v>126.03422587167042</v>
      </c>
    </row>
    <row r="179" spans="1:6" ht="15" outlineLevel="2">
      <c r="A179" s="45">
        <v>402503</v>
      </c>
      <c r="B179" s="46"/>
      <c r="C179" s="46" t="s">
        <v>211</v>
      </c>
      <c r="D179" s="47">
        <v>199416</v>
      </c>
      <c r="E179" s="75">
        <v>284595.96999999991</v>
      </c>
      <c r="F179" s="75">
        <f t="shared" si="9"/>
        <v>142.71471195891999</v>
      </c>
    </row>
    <row r="180" spans="1:6" ht="15" outlineLevel="2">
      <c r="A180" s="45">
        <v>402504</v>
      </c>
      <c r="B180" s="46"/>
      <c r="C180" s="46" t="s">
        <v>212</v>
      </c>
      <c r="D180" s="47">
        <v>300</v>
      </c>
      <c r="E180" s="75">
        <v>8481.16</v>
      </c>
      <c r="F180" s="75">
        <f t="shared" si="9"/>
        <v>2827.0533333333333</v>
      </c>
    </row>
    <row r="181" spans="1:6" ht="15" outlineLevel="2">
      <c r="A181" s="45">
        <v>402510</v>
      </c>
      <c r="B181" s="46"/>
      <c r="C181" s="46" t="s">
        <v>213</v>
      </c>
      <c r="D181" s="47">
        <v>27000</v>
      </c>
      <c r="E181" s="75">
        <v>27004.44</v>
      </c>
      <c r="F181" s="75">
        <f t="shared" si="9"/>
        <v>100.01644444444445</v>
      </c>
    </row>
    <row r="182" spans="1:6" ht="15" outlineLevel="1">
      <c r="A182" s="45">
        <v>402511</v>
      </c>
      <c r="B182" s="46"/>
      <c r="C182" s="46" t="s">
        <v>214</v>
      </c>
      <c r="D182" s="47">
        <v>3536</v>
      </c>
      <c r="E182" s="75">
        <v>2605.2399999999998</v>
      </c>
      <c r="F182" s="75">
        <f t="shared" si="9"/>
        <v>73.677601809954737</v>
      </c>
    </row>
    <row r="183" spans="1:6" ht="15" outlineLevel="2">
      <c r="A183" s="45">
        <v>402599</v>
      </c>
      <c r="B183" s="46"/>
      <c r="C183" s="46" t="s">
        <v>215</v>
      </c>
      <c r="D183" s="47">
        <v>23007</v>
      </c>
      <c r="E183" s="75">
        <v>53377.34</v>
      </c>
      <c r="F183" s="75">
        <f t="shared" si="9"/>
        <v>232.00478115356194</v>
      </c>
    </row>
    <row r="184" spans="1:6" ht="15" outlineLevel="2">
      <c r="A184" s="45">
        <v>4026</v>
      </c>
      <c r="B184" s="46"/>
      <c r="C184" s="46" t="s">
        <v>216</v>
      </c>
      <c r="D184" s="47">
        <f>D185+D186</f>
        <v>6055</v>
      </c>
      <c r="E184" s="75">
        <f>E185+E186</f>
        <v>5511</v>
      </c>
      <c r="F184" s="75">
        <f t="shared" si="9"/>
        <v>91.015689512799341</v>
      </c>
    </row>
    <row r="185" spans="1:6" ht="15" outlineLevel="2">
      <c r="A185" s="45">
        <v>402600</v>
      </c>
      <c r="B185" s="46"/>
      <c r="C185" s="46" t="s">
        <v>216</v>
      </c>
      <c r="D185" s="47">
        <v>2760</v>
      </c>
      <c r="E185" s="75">
        <v>1985</v>
      </c>
      <c r="F185" s="75">
        <f t="shared" si="9"/>
        <v>71.920289855072468</v>
      </c>
    </row>
    <row r="186" spans="1:6" ht="15" outlineLevel="2">
      <c r="A186" s="45">
        <v>402603</v>
      </c>
      <c r="B186" s="46"/>
      <c r="C186" s="46" t="s">
        <v>217</v>
      </c>
      <c r="D186" s="47">
        <v>3295</v>
      </c>
      <c r="E186" s="75">
        <v>3526</v>
      </c>
      <c r="F186" s="75">
        <f t="shared" si="9"/>
        <v>107.01062215477997</v>
      </c>
    </row>
    <row r="187" spans="1:6" ht="15" outlineLevel="2">
      <c r="A187" s="45">
        <v>4027</v>
      </c>
      <c r="B187" s="46"/>
      <c r="C187" s="46" t="s">
        <v>218</v>
      </c>
      <c r="D187" s="47">
        <f>D188</f>
        <v>0</v>
      </c>
      <c r="E187" s="75">
        <f>E188</f>
        <v>426.67</v>
      </c>
      <c r="F187" s="75">
        <f t="shared" si="9"/>
        <v>0</v>
      </c>
    </row>
    <row r="188" spans="1:6" ht="15" outlineLevel="1">
      <c r="A188" s="45">
        <v>402799</v>
      </c>
      <c r="B188" s="46"/>
      <c r="C188" s="46" t="s">
        <v>219</v>
      </c>
      <c r="D188" s="47">
        <v>0</v>
      </c>
      <c r="E188" s="75">
        <v>426.67</v>
      </c>
      <c r="F188" s="75">
        <f t="shared" si="9"/>
        <v>0</v>
      </c>
    </row>
    <row r="189" spans="1:6" ht="15" outlineLevel="2">
      <c r="A189" s="45">
        <v>4029</v>
      </c>
      <c r="B189" s="46"/>
      <c r="C189" s="46" t="s">
        <v>220</v>
      </c>
      <c r="D189" s="47">
        <f>D190+D191+D192+D193+D194+D195+D196+D197+D198+D199+D200+D201</f>
        <v>850418.64</v>
      </c>
      <c r="E189" s="75">
        <f>E190+E191+E192+E193+E194+E195+E196+E197+E198+E199+E200+E201</f>
        <v>760785.39000000013</v>
      </c>
      <c r="F189" s="75">
        <f t="shared" si="9"/>
        <v>89.460102850050433</v>
      </c>
    </row>
    <row r="190" spans="1:6" ht="15" outlineLevel="2">
      <c r="A190" s="45">
        <v>402900</v>
      </c>
      <c r="B190" s="46"/>
      <c r="C190" s="46" t="s">
        <v>221</v>
      </c>
      <c r="D190" s="47">
        <v>41582</v>
      </c>
      <c r="E190" s="75">
        <v>29296</v>
      </c>
      <c r="F190" s="75">
        <f t="shared" si="9"/>
        <v>70.453561637246892</v>
      </c>
    </row>
    <row r="191" spans="1:6" ht="15" outlineLevel="2">
      <c r="A191" s="45">
        <v>402901</v>
      </c>
      <c r="B191" s="46"/>
      <c r="C191" s="46" t="s">
        <v>222</v>
      </c>
      <c r="D191" s="47">
        <v>0</v>
      </c>
      <c r="E191" s="75">
        <v>4510.7699999999995</v>
      </c>
      <c r="F191" s="75">
        <f t="shared" si="9"/>
        <v>0</v>
      </c>
    </row>
    <row r="192" spans="1:6" ht="15" outlineLevel="2">
      <c r="A192" s="45">
        <v>402902</v>
      </c>
      <c r="B192" s="46"/>
      <c r="C192" s="46" t="s">
        <v>223</v>
      </c>
      <c r="D192" s="47">
        <v>39829.64</v>
      </c>
      <c r="E192" s="75">
        <v>39893.740000000005</v>
      </c>
      <c r="F192" s="75">
        <f t="shared" si="9"/>
        <v>100.16093542397071</v>
      </c>
    </row>
    <row r="193" spans="1:6" ht="15" outlineLevel="2">
      <c r="A193" s="45">
        <v>402903</v>
      </c>
      <c r="B193" s="46"/>
      <c r="C193" s="46" t="s">
        <v>224</v>
      </c>
      <c r="D193" s="47">
        <v>20400</v>
      </c>
      <c r="E193" s="75">
        <v>19885.320000000003</v>
      </c>
      <c r="F193" s="75">
        <f t="shared" si="9"/>
        <v>97.477058823529433</v>
      </c>
    </row>
    <row r="194" spans="1:6" ht="15" outlineLevel="2">
      <c r="A194" s="45">
        <v>402905</v>
      </c>
      <c r="B194" s="46"/>
      <c r="C194" s="46" t="s">
        <v>225</v>
      </c>
      <c r="D194" s="47">
        <v>222670</v>
      </c>
      <c r="E194" s="75">
        <v>210059.92</v>
      </c>
      <c r="F194" s="75">
        <f t="shared" si="9"/>
        <v>94.336875196479099</v>
      </c>
    </row>
    <row r="195" spans="1:6" ht="15" outlineLevel="1">
      <c r="A195" s="45">
        <v>402907</v>
      </c>
      <c r="B195" s="46"/>
      <c r="C195" s="46" t="s">
        <v>226</v>
      </c>
      <c r="D195" s="47">
        <v>6000</v>
      </c>
      <c r="E195" s="75">
        <v>5000</v>
      </c>
      <c r="F195" s="75">
        <f t="shared" si="9"/>
        <v>83.333333333333343</v>
      </c>
    </row>
    <row r="196" spans="1:6" ht="15" outlineLevel="2">
      <c r="A196" s="45">
        <v>402912</v>
      </c>
      <c r="B196" s="46"/>
      <c r="C196" s="46" t="s">
        <v>227</v>
      </c>
      <c r="D196" s="47">
        <v>0</v>
      </c>
      <c r="E196" s="75">
        <v>762.62999999999988</v>
      </c>
      <c r="F196" s="75">
        <f t="shared" si="9"/>
        <v>0</v>
      </c>
    </row>
    <row r="197" spans="1:6" ht="15" outlineLevel="2">
      <c r="A197" s="45">
        <v>402920</v>
      </c>
      <c r="B197" s="46"/>
      <c r="C197" s="46" t="s">
        <v>228</v>
      </c>
      <c r="D197" s="47">
        <v>38591</v>
      </c>
      <c r="E197" s="75">
        <v>35829.21</v>
      </c>
      <c r="F197" s="75">
        <f t="shared" si="9"/>
        <v>92.843434997797416</v>
      </c>
    </row>
    <row r="198" spans="1:6" ht="15" outlineLevel="1">
      <c r="A198" s="45">
        <v>402930</v>
      </c>
      <c r="B198" s="46"/>
      <c r="C198" s="46" t="s">
        <v>229</v>
      </c>
      <c r="D198" s="47">
        <v>7330</v>
      </c>
      <c r="E198" s="75">
        <v>7650.28</v>
      </c>
      <c r="F198" s="75">
        <f t="shared" si="9"/>
        <v>104.3694406548431</v>
      </c>
    </row>
    <row r="199" spans="1:6" ht="15" outlineLevel="2">
      <c r="A199" s="45">
        <v>402931</v>
      </c>
      <c r="B199" s="46"/>
      <c r="C199" s="46" t="s">
        <v>230</v>
      </c>
      <c r="D199" s="47">
        <v>0</v>
      </c>
      <c r="E199" s="75">
        <v>468.22</v>
      </c>
      <c r="F199" s="75">
        <f t="shared" si="9"/>
        <v>0</v>
      </c>
    </row>
    <row r="200" spans="1:6" ht="15" outlineLevel="1">
      <c r="A200" s="45">
        <v>402932</v>
      </c>
      <c r="B200" s="46"/>
      <c r="C200" s="46" t="s">
        <v>231</v>
      </c>
      <c r="D200" s="47">
        <v>0</v>
      </c>
      <c r="E200" s="75">
        <v>500</v>
      </c>
      <c r="F200" s="75">
        <f t="shared" si="9"/>
        <v>0</v>
      </c>
    </row>
    <row r="201" spans="1:6" ht="15" outlineLevel="2">
      <c r="A201" s="45">
        <v>402999</v>
      </c>
      <c r="B201" s="46"/>
      <c r="C201" s="46" t="s">
        <v>220</v>
      </c>
      <c r="D201" s="47">
        <v>474016</v>
      </c>
      <c r="E201" s="75">
        <v>406929.30000000005</v>
      </c>
      <c r="F201" s="75">
        <f t="shared" si="9"/>
        <v>85.847165496523331</v>
      </c>
    </row>
    <row r="202" spans="1:6" ht="15" outlineLevel="2">
      <c r="A202" s="45"/>
      <c r="B202" s="46"/>
      <c r="C202" s="46"/>
      <c r="D202" s="47"/>
      <c r="E202" s="75"/>
      <c r="F202" s="76"/>
    </row>
    <row r="203" spans="1:6" ht="15" outlineLevel="2">
      <c r="A203" s="45">
        <v>403</v>
      </c>
      <c r="B203" s="46"/>
      <c r="C203" s="46" t="s">
        <v>38</v>
      </c>
      <c r="D203" s="47">
        <f>D204</f>
        <v>65000</v>
      </c>
      <c r="E203" s="75">
        <f>E204</f>
        <v>74500</v>
      </c>
      <c r="F203" s="75">
        <f>IF(D203&lt;&gt;0,E203/D203*100,)</f>
        <v>114.61538461538461</v>
      </c>
    </row>
    <row r="204" spans="1:6" ht="15" outlineLevel="2">
      <c r="A204" s="45">
        <v>4031</v>
      </c>
      <c r="B204" s="46"/>
      <c r="C204" s="46" t="s">
        <v>232</v>
      </c>
      <c r="D204" s="47">
        <f>D205+D206</f>
        <v>65000</v>
      </c>
      <c r="E204" s="75">
        <f>E205+E206</f>
        <v>74500</v>
      </c>
      <c r="F204" s="75">
        <f>IF(D204&lt;&gt;0,E204/D204*100,)</f>
        <v>114.61538461538461</v>
      </c>
    </row>
    <row r="205" spans="1:6" ht="15" outlineLevel="2">
      <c r="A205" s="45">
        <v>403100</v>
      </c>
      <c r="B205" s="46"/>
      <c r="C205" s="46"/>
      <c r="D205" s="47">
        <v>65000</v>
      </c>
      <c r="E205" s="75">
        <v>0</v>
      </c>
      <c r="F205" s="76"/>
    </row>
    <row r="206" spans="1:6" ht="15" outlineLevel="2">
      <c r="A206" s="45">
        <v>403101</v>
      </c>
      <c r="B206" s="46"/>
      <c r="C206" s="46" t="s">
        <v>233</v>
      </c>
      <c r="D206" s="47">
        <v>0</v>
      </c>
      <c r="E206" s="75">
        <v>74500</v>
      </c>
      <c r="F206" s="75">
        <f>IF(D206&lt;&gt;0,E206/D206*100,)</f>
        <v>0</v>
      </c>
    </row>
    <row r="207" spans="1:6" ht="15" outlineLevel="2">
      <c r="A207" s="45"/>
      <c r="B207" s="46"/>
      <c r="C207" s="46"/>
      <c r="D207" s="47"/>
      <c r="E207" s="75"/>
      <c r="F207" s="76"/>
    </row>
    <row r="208" spans="1:6" ht="15" outlineLevel="2">
      <c r="A208" s="45">
        <v>409</v>
      </c>
      <c r="B208" s="46"/>
      <c r="C208" s="46" t="s">
        <v>39</v>
      </c>
      <c r="D208" s="49">
        <f>D209+D211</f>
        <v>218705</v>
      </c>
      <c r="E208" s="79">
        <f>E209+E211</f>
        <v>215205</v>
      </c>
      <c r="F208" s="79">
        <f>IF(D208&lt;&gt;0,E208/D208*100,)</f>
        <v>98.399670789419531</v>
      </c>
    </row>
    <row r="209" spans="1:6" ht="15" outlineLevel="2">
      <c r="A209" s="45">
        <v>4090</v>
      </c>
      <c r="B209" s="46"/>
      <c r="C209" s="46" t="s">
        <v>234</v>
      </c>
      <c r="D209" s="49">
        <f>D210</f>
        <v>183705</v>
      </c>
      <c r="E209" s="79">
        <f>E210</f>
        <v>183705</v>
      </c>
      <c r="F209" s="79">
        <f>IF(D209&lt;&gt;0,E209/D209*100,)</f>
        <v>100</v>
      </c>
    </row>
    <row r="210" spans="1:6" ht="15" outlineLevel="2">
      <c r="A210" s="45">
        <v>409000</v>
      </c>
      <c r="B210" s="46"/>
      <c r="C210" s="46" t="s">
        <v>234</v>
      </c>
      <c r="D210" s="49">
        <v>183705</v>
      </c>
      <c r="E210" s="79">
        <v>183705</v>
      </c>
      <c r="F210" s="79">
        <f>IF(D210&lt;&gt;0,E210/D210*100,)</f>
        <v>100</v>
      </c>
    </row>
    <row r="211" spans="1:6" ht="15" outlineLevel="2">
      <c r="A211" s="45">
        <v>4093</v>
      </c>
      <c r="B211" s="46"/>
      <c r="C211" s="46" t="s">
        <v>235</v>
      </c>
      <c r="D211" s="49">
        <f>D212</f>
        <v>35000</v>
      </c>
      <c r="E211" s="79">
        <f>E212</f>
        <v>31500</v>
      </c>
      <c r="F211" s="79">
        <f>IF(D211&lt;&gt;0,E211/D211*100,)</f>
        <v>90</v>
      </c>
    </row>
    <row r="212" spans="1:6" ht="15" outlineLevel="2">
      <c r="A212" s="45">
        <v>409300</v>
      </c>
      <c r="B212" s="46"/>
      <c r="C212" s="46" t="s">
        <v>236</v>
      </c>
      <c r="D212" s="49">
        <v>35000</v>
      </c>
      <c r="E212" s="79">
        <v>31500</v>
      </c>
      <c r="F212" s="79">
        <f>IF(D212&lt;&gt;0,E212/D212*100,)</f>
        <v>90</v>
      </c>
    </row>
    <row r="213" spans="1:6" ht="15" outlineLevel="1">
      <c r="A213" s="45"/>
      <c r="B213" s="46"/>
      <c r="C213" s="46"/>
      <c r="D213" s="49"/>
      <c r="E213" s="79"/>
      <c r="F213" s="80"/>
    </row>
    <row r="214" spans="1:6" ht="15.75">
      <c r="A214" s="56">
        <v>41</v>
      </c>
      <c r="B214" s="57"/>
      <c r="C214" s="57" t="s">
        <v>40</v>
      </c>
      <c r="D214" s="58">
        <f>+D215+D224+D241+D245</f>
        <v>5665828</v>
      </c>
      <c r="E214" s="74">
        <f>+E215+E224+E241+E245</f>
        <v>5688803.3099999996</v>
      </c>
      <c r="F214" s="74">
        <f t="shared" ref="F214:F222" si="10">IF(D214&lt;&gt;0,E214/D214*100,)</f>
        <v>100.4055066620448</v>
      </c>
    </row>
    <row r="215" spans="1:6" ht="15" outlineLevel="1">
      <c r="A215" s="45">
        <v>410</v>
      </c>
      <c r="B215" s="46"/>
      <c r="C215" s="46" t="s">
        <v>41</v>
      </c>
      <c r="D215" s="47">
        <f>D216+D218</f>
        <v>159914</v>
      </c>
      <c r="E215" s="75">
        <f>E216+E218</f>
        <v>147841.5</v>
      </c>
      <c r="F215" s="75">
        <f t="shared" si="10"/>
        <v>92.450629713470988</v>
      </c>
    </row>
    <row r="216" spans="1:6" ht="15" outlineLevel="2">
      <c r="A216" s="45">
        <v>4100</v>
      </c>
      <c r="B216" s="46"/>
      <c r="C216" s="46" t="s">
        <v>237</v>
      </c>
      <c r="D216" s="47">
        <f>D217</f>
        <v>20450</v>
      </c>
      <c r="E216" s="75">
        <f>E217</f>
        <v>15450</v>
      </c>
      <c r="F216" s="75">
        <f t="shared" si="10"/>
        <v>75.55012224938875</v>
      </c>
    </row>
    <row r="217" spans="1:6" ht="15" outlineLevel="2">
      <c r="A217" s="45">
        <v>410099</v>
      </c>
      <c r="B217" s="46"/>
      <c r="C217" s="46" t="s">
        <v>238</v>
      </c>
      <c r="D217" s="47">
        <v>20450</v>
      </c>
      <c r="E217" s="75">
        <v>15450</v>
      </c>
      <c r="F217" s="75">
        <f t="shared" si="10"/>
        <v>75.55012224938875</v>
      </c>
    </row>
    <row r="218" spans="1:6" ht="15" outlineLevel="1">
      <c r="A218" s="45">
        <v>4102</v>
      </c>
      <c r="B218" s="46"/>
      <c r="C218" s="46" t="s">
        <v>239</v>
      </c>
      <c r="D218" s="47">
        <f>D219+D220+D221+D222</f>
        <v>139464</v>
      </c>
      <c r="E218" s="75">
        <f>E219+E220+E221+E222</f>
        <v>132391.5</v>
      </c>
      <c r="F218" s="75">
        <f t="shared" si="10"/>
        <v>94.928798829805544</v>
      </c>
    </row>
    <row r="219" spans="1:6" ht="15">
      <c r="A219" s="45">
        <v>410200</v>
      </c>
      <c r="B219" s="46"/>
      <c r="C219" s="46" t="s">
        <v>240</v>
      </c>
      <c r="D219" s="47">
        <v>2138</v>
      </c>
      <c r="E219" s="75">
        <v>1924.2</v>
      </c>
      <c r="F219" s="75">
        <f t="shared" si="10"/>
        <v>90</v>
      </c>
    </row>
    <row r="220" spans="1:6" ht="15" outlineLevel="1">
      <c r="A220" s="45">
        <v>410201</v>
      </c>
      <c r="B220" s="46"/>
      <c r="C220" s="46" t="s">
        <v>241</v>
      </c>
      <c r="D220" s="47">
        <v>73599</v>
      </c>
      <c r="E220" s="75">
        <v>73599</v>
      </c>
      <c r="F220" s="75">
        <f t="shared" si="10"/>
        <v>100</v>
      </c>
    </row>
    <row r="221" spans="1:6" ht="15" outlineLevel="2">
      <c r="A221" s="45">
        <v>410217</v>
      </c>
      <c r="B221" s="46"/>
      <c r="C221" s="46" t="s">
        <v>242</v>
      </c>
      <c r="D221" s="47">
        <v>57619</v>
      </c>
      <c r="E221" s="75">
        <v>51857.100000000006</v>
      </c>
      <c r="F221" s="75">
        <f t="shared" si="10"/>
        <v>90.000000000000014</v>
      </c>
    </row>
    <row r="222" spans="1:6" ht="15" outlineLevel="1">
      <c r="A222" s="45">
        <v>410299</v>
      </c>
      <c r="B222" s="46"/>
      <c r="C222" s="46" t="s">
        <v>243</v>
      </c>
      <c r="D222" s="47">
        <v>6108</v>
      </c>
      <c r="E222" s="75">
        <v>5011.2</v>
      </c>
      <c r="F222" s="75">
        <f t="shared" si="10"/>
        <v>82.043222003929273</v>
      </c>
    </row>
    <row r="223" spans="1:6" ht="15" outlineLevel="2">
      <c r="A223" s="45"/>
      <c r="B223" s="46"/>
      <c r="C223" s="46"/>
      <c r="D223" s="47"/>
      <c r="E223" s="75"/>
      <c r="F223" s="76"/>
    </row>
    <row r="224" spans="1:6" ht="15" outlineLevel="1">
      <c r="A224" s="45">
        <v>411</v>
      </c>
      <c r="B224" s="46"/>
      <c r="C224" s="46" t="s">
        <v>42</v>
      </c>
      <c r="D224" s="47">
        <f>D225+D227+D229+D231</f>
        <v>2704180</v>
      </c>
      <c r="E224" s="75">
        <f>E225+E227+E229+E231</f>
        <v>2837873.96</v>
      </c>
      <c r="F224" s="75">
        <f t="shared" ref="F224:F239" si="11">IF(D224&lt;&gt;0,E224/D224*100,)</f>
        <v>104.94397414373304</v>
      </c>
    </row>
    <row r="225" spans="1:6" ht="15">
      <c r="A225" s="45">
        <v>4111</v>
      </c>
      <c r="B225" s="46"/>
      <c r="C225" s="46" t="s">
        <v>244</v>
      </c>
      <c r="D225" s="47">
        <f>D226</f>
        <v>33289</v>
      </c>
      <c r="E225" s="75">
        <f>E226</f>
        <v>25437.41</v>
      </c>
      <c r="F225" s="75">
        <f t="shared" si="11"/>
        <v>76.413860434377725</v>
      </c>
    </row>
    <row r="226" spans="1:6" ht="15">
      <c r="A226" s="45">
        <v>411103</v>
      </c>
      <c r="B226" s="46"/>
      <c r="C226" s="46" t="s">
        <v>245</v>
      </c>
      <c r="D226" s="47">
        <v>33289</v>
      </c>
      <c r="E226" s="75">
        <v>25437.41</v>
      </c>
      <c r="F226" s="75">
        <f t="shared" si="11"/>
        <v>76.413860434377725</v>
      </c>
    </row>
    <row r="227" spans="1:6" ht="15" outlineLevel="1">
      <c r="A227" s="45">
        <v>4112</v>
      </c>
      <c r="B227" s="46"/>
      <c r="C227" s="46" t="s">
        <v>246</v>
      </c>
      <c r="D227" s="47">
        <f>D228</f>
        <v>32000</v>
      </c>
      <c r="E227" s="75">
        <f>E228</f>
        <v>32140.55</v>
      </c>
      <c r="F227" s="75">
        <f t="shared" si="11"/>
        <v>100.43921874999999</v>
      </c>
    </row>
    <row r="228" spans="1:6" ht="15" outlineLevel="2">
      <c r="A228" s="45">
        <v>411299</v>
      </c>
      <c r="B228" s="46"/>
      <c r="C228" s="46" t="s">
        <v>247</v>
      </c>
      <c r="D228" s="47">
        <v>32000</v>
      </c>
      <c r="E228" s="75">
        <v>32140.55</v>
      </c>
      <c r="F228" s="75">
        <f t="shared" si="11"/>
        <v>100.43921874999999</v>
      </c>
    </row>
    <row r="229" spans="1:6" ht="15" outlineLevel="1">
      <c r="A229" s="45">
        <v>4117</v>
      </c>
      <c r="B229" s="46"/>
      <c r="C229" s="46" t="s">
        <v>248</v>
      </c>
      <c r="D229" s="47">
        <f>D230</f>
        <v>8000</v>
      </c>
      <c r="E229" s="75">
        <f>E230</f>
        <v>7200</v>
      </c>
      <c r="F229" s="75">
        <f t="shared" si="11"/>
        <v>90</v>
      </c>
    </row>
    <row r="230" spans="1:6" ht="15" outlineLevel="2">
      <c r="A230" s="45">
        <v>411799</v>
      </c>
      <c r="B230" s="46"/>
      <c r="C230" s="46" t="s">
        <v>249</v>
      </c>
      <c r="D230" s="47">
        <v>8000</v>
      </c>
      <c r="E230" s="75">
        <v>7200</v>
      </c>
      <c r="F230" s="75">
        <f t="shared" si="11"/>
        <v>90</v>
      </c>
    </row>
    <row r="231" spans="1:6" ht="15" outlineLevel="2">
      <c r="A231" s="45">
        <v>4119</v>
      </c>
      <c r="B231" s="46"/>
      <c r="C231" s="46" t="s">
        <v>250</v>
      </c>
      <c r="D231" s="47">
        <f>D232+D233+D234+D235+D236+D237+D238+D239</f>
        <v>2630891</v>
      </c>
      <c r="E231" s="75">
        <f>E232+E233+E234+E235+E236+E237+E238+E239</f>
        <v>2773096</v>
      </c>
      <c r="F231" s="75">
        <f t="shared" si="11"/>
        <v>105.40520302817562</v>
      </c>
    </row>
    <row r="232" spans="1:6" ht="15" outlineLevel="2">
      <c r="A232" s="45">
        <v>411900</v>
      </c>
      <c r="B232" s="46"/>
      <c r="C232" s="46" t="s">
        <v>251</v>
      </c>
      <c r="D232" s="47">
        <v>325464</v>
      </c>
      <c r="E232" s="75">
        <v>342464</v>
      </c>
      <c r="F232" s="75">
        <f t="shared" si="11"/>
        <v>105.22331194847972</v>
      </c>
    </row>
    <row r="233" spans="1:6" ht="15" outlineLevel="2">
      <c r="A233" s="45">
        <v>411902</v>
      </c>
      <c r="B233" s="46"/>
      <c r="C233" s="46" t="s">
        <v>252</v>
      </c>
      <c r="D233" s="47">
        <v>10587</v>
      </c>
      <c r="E233" s="75">
        <v>10587</v>
      </c>
      <c r="F233" s="75">
        <f t="shared" si="11"/>
        <v>100</v>
      </c>
    </row>
    <row r="234" spans="1:6" ht="15" outlineLevel="1">
      <c r="A234" s="45">
        <v>411908</v>
      </c>
      <c r="B234" s="46"/>
      <c r="C234" s="46" t="s">
        <v>253</v>
      </c>
      <c r="D234" s="47">
        <v>0</v>
      </c>
      <c r="E234" s="75">
        <v>5405</v>
      </c>
      <c r="F234" s="75">
        <f t="shared" si="11"/>
        <v>0</v>
      </c>
    </row>
    <row r="235" spans="1:6" ht="15">
      <c r="A235" s="45">
        <v>411909</v>
      </c>
      <c r="B235" s="46"/>
      <c r="C235" s="46" t="s">
        <v>254</v>
      </c>
      <c r="D235" s="47">
        <v>137430</v>
      </c>
      <c r="E235" s="75">
        <v>137430</v>
      </c>
      <c r="F235" s="75">
        <f t="shared" si="11"/>
        <v>100</v>
      </c>
    </row>
    <row r="236" spans="1:6" ht="15" outlineLevel="1">
      <c r="A236" s="45">
        <v>411920</v>
      </c>
      <c r="B236" s="46"/>
      <c r="C236" s="46" t="s">
        <v>255</v>
      </c>
      <c r="D236" s="47">
        <v>110000</v>
      </c>
      <c r="E236" s="75">
        <v>110000</v>
      </c>
      <c r="F236" s="75">
        <f t="shared" si="11"/>
        <v>100</v>
      </c>
    </row>
    <row r="237" spans="1:6" ht="15" outlineLevel="2">
      <c r="A237" s="45">
        <v>411921</v>
      </c>
      <c r="B237" s="46"/>
      <c r="C237" s="46" t="s">
        <v>256</v>
      </c>
      <c r="D237" s="47">
        <v>1892220</v>
      </c>
      <c r="E237" s="75">
        <v>2039220</v>
      </c>
      <c r="F237" s="75">
        <f t="shared" si="11"/>
        <v>107.76865269366141</v>
      </c>
    </row>
    <row r="238" spans="1:6" ht="15" outlineLevel="1">
      <c r="A238" s="45">
        <v>411922</v>
      </c>
      <c r="B238" s="46"/>
      <c r="C238" s="46" t="s">
        <v>257</v>
      </c>
      <c r="D238" s="47">
        <v>55990</v>
      </c>
      <c r="E238" s="75">
        <v>55990</v>
      </c>
      <c r="F238" s="75">
        <f t="shared" si="11"/>
        <v>100</v>
      </c>
    </row>
    <row r="239" spans="1:6" ht="15" outlineLevel="2">
      <c r="A239" s="45">
        <v>411999</v>
      </c>
      <c r="B239" s="46"/>
      <c r="C239" s="46" t="s">
        <v>258</v>
      </c>
      <c r="D239" s="47">
        <v>99200</v>
      </c>
      <c r="E239" s="75">
        <v>72000</v>
      </c>
      <c r="F239" s="75">
        <f t="shared" si="11"/>
        <v>72.58064516129032</v>
      </c>
    </row>
    <row r="240" spans="1:6" ht="15" outlineLevel="1">
      <c r="A240" s="45"/>
      <c r="B240" s="46"/>
      <c r="C240" s="46"/>
      <c r="D240" s="47"/>
      <c r="E240" s="75"/>
      <c r="F240" s="76"/>
    </row>
    <row r="241" spans="1:6" ht="15" outlineLevel="2">
      <c r="A241" s="45">
        <v>412</v>
      </c>
      <c r="B241" s="46"/>
      <c r="C241" s="46" t="s">
        <v>43</v>
      </c>
      <c r="D241" s="47">
        <f>D242</f>
        <v>869063</v>
      </c>
      <c r="E241" s="75">
        <f>E242</f>
        <v>819441.71</v>
      </c>
      <c r="F241" s="75">
        <f>IF(D241&lt;&gt;0,E241/D241*100,)</f>
        <v>94.290253986189725</v>
      </c>
    </row>
    <row r="242" spans="1:6" ht="15" outlineLevel="1">
      <c r="A242" s="45">
        <v>4120</v>
      </c>
      <c r="B242" s="46"/>
      <c r="C242" s="46" t="s">
        <v>259</v>
      </c>
      <c r="D242" s="47">
        <f>D243</f>
        <v>869063</v>
      </c>
      <c r="E242" s="75">
        <f>E243</f>
        <v>819441.71</v>
      </c>
      <c r="F242" s="75">
        <f>IF(D242&lt;&gt;0,E242/D242*100,)</f>
        <v>94.290253986189725</v>
      </c>
    </row>
    <row r="243" spans="1:6" ht="15" outlineLevel="2">
      <c r="A243" s="45">
        <v>412000</v>
      </c>
      <c r="B243" s="46"/>
      <c r="C243" s="46" t="s">
        <v>260</v>
      </c>
      <c r="D243" s="47">
        <v>869063</v>
      </c>
      <c r="E243" s="75">
        <v>819441.71</v>
      </c>
      <c r="F243" s="75">
        <f>IF(D243&lt;&gt;0,E243/D243*100,)</f>
        <v>94.290253986189725</v>
      </c>
    </row>
    <row r="244" spans="1:6" ht="15" outlineLevel="2">
      <c r="A244" s="45"/>
      <c r="B244" s="46"/>
      <c r="C244" s="46"/>
      <c r="D244" s="47"/>
      <c r="E244" s="75"/>
      <c r="F244" s="76"/>
    </row>
    <row r="245" spans="1:6" ht="15" outlineLevel="2">
      <c r="A245" s="45">
        <v>413</v>
      </c>
      <c r="B245" s="46"/>
      <c r="C245" s="46" t="s">
        <v>44</v>
      </c>
      <c r="D245" s="47">
        <f>D246+D249+D251+D256</f>
        <v>1932671</v>
      </c>
      <c r="E245" s="75">
        <f>E246+E249+E251+E256</f>
        <v>1883646.14</v>
      </c>
      <c r="F245" s="75">
        <f t="shared" ref="F245:F257" si="12">IF(D245&lt;&gt;0,E245/D245*100,)</f>
        <v>97.463362362243757</v>
      </c>
    </row>
    <row r="246" spans="1:6" ht="15" outlineLevel="2">
      <c r="A246" s="45">
        <v>4130</v>
      </c>
      <c r="B246" s="46"/>
      <c r="C246" s="46" t="s">
        <v>261</v>
      </c>
      <c r="D246" s="47">
        <f>D247+D248</f>
        <v>10492</v>
      </c>
      <c r="E246" s="75">
        <f>E247+E248</f>
        <v>11609</v>
      </c>
      <c r="F246" s="75">
        <f t="shared" si="12"/>
        <v>110.64620663362561</v>
      </c>
    </row>
    <row r="247" spans="1:6" ht="15" outlineLevel="2">
      <c r="A247" s="45">
        <v>413003</v>
      </c>
      <c r="B247" s="46"/>
      <c r="C247" s="46" t="s">
        <v>262</v>
      </c>
      <c r="D247" s="47">
        <v>0</v>
      </c>
      <c r="E247" s="75">
        <v>1873</v>
      </c>
      <c r="F247" s="75">
        <f t="shared" si="12"/>
        <v>0</v>
      </c>
    </row>
    <row r="248" spans="1:6" ht="15" outlineLevel="2">
      <c r="A248" s="45">
        <v>413004</v>
      </c>
      <c r="B248" s="46"/>
      <c r="C248" s="46" t="s">
        <v>263</v>
      </c>
      <c r="D248" s="47">
        <v>10492</v>
      </c>
      <c r="E248" s="75">
        <v>9736</v>
      </c>
      <c r="F248" s="75">
        <f t="shared" si="12"/>
        <v>92.794510102935561</v>
      </c>
    </row>
    <row r="249" spans="1:6" ht="15" outlineLevel="2">
      <c r="A249" s="45">
        <v>4131</v>
      </c>
      <c r="B249" s="46"/>
      <c r="C249" s="46" t="s">
        <v>264</v>
      </c>
      <c r="D249" s="47">
        <f>D250</f>
        <v>69500</v>
      </c>
      <c r="E249" s="75">
        <f>E250</f>
        <v>62550</v>
      </c>
      <c r="F249" s="75">
        <f t="shared" si="12"/>
        <v>90</v>
      </c>
    </row>
    <row r="250" spans="1:6" ht="15" outlineLevel="2">
      <c r="A250" s="45">
        <v>413105</v>
      </c>
      <c r="B250" s="46"/>
      <c r="C250" s="46" t="s">
        <v>265</v>
      </c>
      <c r="D250" s="47">
        <v>69500</v>
      </c>
      <c r="E250" s="75">
        <v>62550</v>
      </c>
      <c r="F250" s="75">
        <f t="shared" si="12"/>
        <v>90</v>
      </c>
    </row>
    <row r="251" spans="1:6" ht="15" outlineLevel="1">
      <c r="A251" s="45">
        <v>4133</v>
      </c>
      <c r="B251" s="46"/>
      <c r="C251" s="46" t="s">
        <v>266</v>
      </c>
      <c r="D251" s="47">
        <f>D252+D253+D254+D255</f>
        <v>1593616</v>
      </c>
      <c r="E251" s="75">
        <f>E252+E253+E254+E255</f>
        <v>1368578.51</v>
      </c>
      <c r="F251" s="75">
        <f t="shared" si="12"/>
        <v>85.878813340227509</v>
      </c>
    </row>
    <row r="252" spans="1:6" ht="15">
      <c r="A252" s="45">
        <v>413300</v>
      </c>
      <c r="B252" s="46"/>
      <c r="C252" s="46" t="s">
        <v>267</v>
      </c>
      <c r="D252" s="47">
        <v>578193</v>
      </c>
      <c r="E252" s="75">
        <v>447539</v>
      </c>
      <c r="F252" s="75">
        <f t="shared" si="12"/>
        <v>77.40304707943541</v>
      </c>
    </row>
    <row r="253" spans="1:6" ht="15" outlineLevel="1">
      <c r="A253" s="45">
        <v>413301</v>
      </c>
      <c r="B253" s="46"/>
      <c r="C253" s="46" t="s">
        <v>268</v>
      </c>
      <c r="D253" s="47">
        <v>0</v>
      </c>
      <c r="E253" s="75">
        <v>60600</v>
      </c>
      <c r="F253" s="75">
        <f t="shared" si="12"/>
        <v>0</v>
      </c>
    </row>
    <row r="254" spans="1:6" ht="15" outlineLevel="2">
      <c r="A254" s="45">
        <v>413302</v>
      </c>
      <c r="B254" s="46"/>
      <c r="C254" s="46" t="s">
        <v>269</v>
      </c>
      <c r="D254" s="47">
        <v>1015423</v>
      </c>
      <c r="E254" s="75">
        <v>854229.51</v>
      </c>
      <c r="F254" s="75">
        <f t="shared" si="12"/>
        <v>84.125483665428106</v>
      </c>
    </row>
    <row r="255" spans="1:6" ht="15" outlineLevel="1">
      <c r="A255" s="45">
        <v>413310</v>
      </c>
      <c r="B255" s="46"/>
      <c r="C255" s="46" t="s">
        <v>270</v>
      </c>
      <c r="D255" s="47">
        <v>0</v>
      </c>
      <c r="E255" s="75">
        <v>6210</v>
      </c>
      <c r="F255" s="75">
        <f t="shared" si="12"/>
        <v>0</v>
      </c>
    </row>
    <row r="256" spans="1:6" ht="15">
      <c r="A256" s="45">
        <v>4135</v>
      </c>
      <c r="B256" s="46"/>
      <c r="C256" s="46" t="s">
        <v>271</v>
      </c>
      <c r="D256" s="47">
        <f>D257</f>
        <v>259063</v>
      </c>
      <c r="E256" s="75">
        <f>E257</f>
        <v>440908.62999999995</v>
      </c>
      <c r="F256" s="75">
        <f t="shared" si="12"/>
        <v>170.19359383624831</v>
      </c>
    </row>
    <row r="257" spans="1:6" ht="15" outlineLevel="1">
      <c r="A257" s="45">
        <v>413500</v>
      </c>
      <c r="B257" s="46"/>
      <c r="C257" s="46" t="s">
        <v>306</v>
      </c>
      <c r="D257" s="47">
        <v>259063</v>
      </c>
      <c r="E257" s="75">
        <v>440908.62999999995</v>
      </c>
      <c r="F257" s="75">
        <f t="shared" si="12"/>
        <v>170.19359383624831</v>
      </c>
    </row>
    <row r="258" spans="1:6" ht="15" outlineLevel="2">
      <c r="A258" s="45"/>
      <c r="B258" s="46"/>
      <c r="C258" s="46"/>
      <c r="D258" s="47"/>
      <c r="E258" s="75"/>
      <c r="F258" s="76"/>
    </row>
    <row r="259" spans="1:6" ht="15.75" outlineLevel="2">
      <c r="A259" s="56">
        <v>42</v>
      </c>
      <c r="B259" s="57" t="s">
        <v>45</v>
      </c>
      <c r="C259" s="57" t="s">
        <v>46</v>
      </c>
      <c r="D259" s="58">
        <f>+D260</f>
        <v>12419486.920000002</v>
      </c>
      <c r="E259" s="74">
        <f>+E260</f>
        <v>10357418.880000001</v>
      </c>
      <c r="F259" s="74">
        <f t="shared" ref="F259:F286" si="13">IF(D259&lt;&gt;0,E259/D259*100,)</f>
        <v>83.396511842374878</v>
      </c>
    </row>
    <row r="260" spans="1:6" ht="15" outlineLevel="1">
      <c r="A260" s="45">
        <v>420</v>
      </c>
      <c r="B260" s="46"/>
      <c r="C260" s="46" t="s">
        <v>47</v>
      </c>
      <c r="D260" s="47">
        <f>D261+D263+D265+D272+D274+D277+D279+D281</f>
        <v>12419486.920000002</v>
      </c>
      <c r="E260" s="75">
        <f>E261+E263+E265+E272+E274+E277+E279+E281</f>
        <v>10357418.880000001</v>
      </c>
      <c r="F260" s="75">
        <f t="shared" si="13"/>
        <v>83.396511842374878</v>
      </c>
    </row>
    <row r="261" spans="1:6" ht="15" outlineLevel="2">
      <c r="A261" s="45">
        <v>4200</v>
      </c>
      <c r="B261" s="46"/>
      <c r="C261" s="46" t="s">
        <v>272</v>
      </c>
      <c r="D261" s="47">
        <f>D262</f>
        <v>50000</v>
      </c>
      <c r="E261" s="75">
        <f>E262</f>
        <v>30000</v>
      </c>
      <c r="F261" s="75">
        <f t="shared" si="13"/>
        <v>60</v>
      </c>
    </row>
    <row r="262" spans="1:6" ht="15" outlineLevel="1">
      <c r="A262" s="45">
        <v>420000</v>
      </c>
      <c r="B262" s="46"/>
      <c r="C262" s="46" t="s">
        <v>273</v>
      </c>
      <c r="D262" s="47">
        <v>50000</v>
      </c>
      <c r="E262" s="75">
        <v>30000</v>
      </c>
      <c r="F262" s="75">
        <f t="shared" si="13"/>
        <v>60</v>
      </c>
    </row>
    <row r="263" spans="1:6" ht="15" outlineLevel="2">
      <c r="A263" s="45">
        <v>4201</v>
      </c>
      <c r="B263" s="46"/>
      <c r="C263" s="46" t="s">
        <v>274</v>
      </c>
      <c r="D263" s="47">
        <f>D264</f>
        <v>10000</v>
      </c>
      <c r="E263" s="75">
        <f>E264</f>
        <v>12000</v>
      </c>
      <c r="F263" s="75">
        <f t="shared" si="13"/>
        <v>120</v>
      </c>
    </row>
    <row r="264" spans="1:6" ht="15" outlineLevel="2">
      <c r="A264" s="45">
        <v>420101</v>
      </c>
      <c r="B264" s="46"/>
      <c r="C264" s="46" t="s">
        <v>275</v>
      </c>
      <c r="D264" s="47">
        <v>10000</v>
      </c>
      <c r="E264" s="75">
        <v>12000</v>
      </c>
      <c r="F264" s="75">
        <f t="shared" si="13"/>
        <v>120</v>
      </c>
    </row>
    <row r="265" spans="1:6" ht="15" outlineLevel="2">
      <c r="A265" s="45">
        <v>4202</v>
      </c>
      <c r="B265" s="46"/>
      <c r="C265" s="46" t="s">
        <v>276</v>
      </c>
      <c r="D265" s="47">
        <f>D266+D267+D268+D269+D270+D271</f>
        <v>35238</v>
      </c>
      <c r="E265" s="75">
        <f>E266+E267+E268+E269+E270+E271</f>
        <v>163746.45000000001</v>
      </c>
      <c r="F265" s="75">
        <f t="shared" si="13"/>
        <v>464.68712753277714</v>
      </c>
    </row>
    <row r="266" spans="1:6" ht="15" outlineLevel="2">
      <c r="A266" s="45">
        <v>420200</v>
      </c>
      <c r="B266" s="46"/>
      <c r="C266" s="46" t="s">
        <v>277</v>
      </c>
      <c r="D266" s="47">
        <v>800</v>
      </c>
      <c r="E266" s="75">
        <v>800</v>
      </c>
      <c r="F266" s="75">
        <f t="shared" si="13"/>
        <v>100</v>
      </c>
    </row>
    <row r="267" spans="1:6" ht="15" outlineLevel="1">
      <c r="A267" s="45">
        <v>420201</v>
      </c>
      <c r="B267" s="46"/>
      <c r="C267" s="46" t="s">
        <v>278</v>
      </c>
      <c r="D267" s="47">
        <v>0</v>
      </c>
      <c r="E267" s="75">
        <v>3078</v>
      </c>
      <c r="F267" s="75">
        <f t="shared" si="13"/>
        <v>0</v>
      </c>
    </row>
    <row r="268" spans="1:6" ht="15">
      <c r="A268" s="45">
        <v>420202</v>
      </c>
      <c r="B268" s="46"/>
      <c r="C268" s="46" t="s">
        <v>279</v>
      </c>
      <c r="D268" s="47">
        <v>31738</v>
      </c>
      <c r="E268" s="75">
        <v>10657.46</v>
      </c>
      <c r="F268" s="75">
        <f t="shared" si="13"/>
        <v>33.57949461213687</v>
      </c>
    </row>
    <row r="269" spans="1:6" ht="15">
      <c r="A269" s="45">
        <v>420235</v>
      </c>
      <c r="B269" s="46"/>
      <c r="C269" s="46" t="s">
        <v>280</v>
      </c>
      <c r="D269" s="47">
        <v>0</v>
      </c>
      <c r="E269" s="75">
        <v>1839</v>
      </c>
      <c r="F269" s="75">
        <f t="shared" si="13"/>
        <v>0</v>
      </c>
    </row>
    <row r="270" spans="1:6" ht="15" outlineLevel="1">
      <c r="A270" s="45">
        <v>420243</v>
      </c>
      <c r="B270" s="46"/>
      <c r="C270" s="46" t="s">
        <v>276</v>
      </c>
      <c r="D270" s="47">
        <v>0</v>
      </c>
      <c r="E270" s="75">
        <v>130565.45</v>
      </c>
      <c r="F270" s="75">
        <f t="shared" si="13"/>
        <v>0</v>
      </c>
    </row>
    <row r="271" spans="1:6" ht="15" outlineLevel="2">
      <c r="A271" s="45">
        <v>420299</v>
      </c>
      <c r="B271" s="46"/>
      <c r="C271" s="46" t="s">
        <v>281</v>
      </c>
      <c r="D271" s="47">
        <v>2700</v>
      </c>
      <c r="E271" s="75">
        <v>16806.54</v>
      </c>
      <c r="F271" s="75">
        <f t="shared" si="13"/>
        <v>622.46444444444444</v>
      </c>
    </row>
    <row r="272" spans="1:6" ht="15" outlineLevel="1">
      <c r="A272" s="45">
        <v>4203</v>
      </c>
      <c r="B272" s="46"/>
      <c r="C272" s="46" t="s">
        <v>282</v>
      </c>
      <c r="D272" s="47">
        <f>D273</f>
        <v>10000</v>
      </c>
      <c r="E272" s="75">
        <f>E273</f>
        <v>10000</v>
      </c>
      <c r="F272" s="75">
        <f t="shared" si="13"/>
        <v>100</v>
      </c>
    </row>
    <row r="273" spans="1:6" ht="15" outlineLevel="2">
      <c r="A273" s="45">
        <v>420300</v>
      </c>
      <c r="B273" s="46"/>
      <c r="C273" s="46" t="s">
        <v>283</v>
      </c>
      <c r="D273" s="47">
        <v>10000</v>
      </c>
      <c r="E273" s="75">
        <v>10000</v>
      </c>
      <c r="F273" s="75">
        <f t="shared" si="13"/>
        <v>100</v>
      </c>
    </row>
    <row r="274" spans="1:6" ht="15" outlineLevel="1">
      <c r="A274" s="45">
        <v>4204</v>
      </c>
      <c r="B274" s="46"/>
      <c r="C274" s="46" t="s">
        <v>284</v>
      </c>
      <c r="D274" s="47">
        <f>D275+D276</f>
        <v>8370008.6399999997</v>
      </c>
      <c r="E274" s="75">
        <f>E275+E276</f>
        <v>6195790.7399999993</v>
      </c>
      <c r="F274" s="75">
        <f t="shared" si="13"/>
        <v>74.023707817821318</v>
      </c>
    </row>
    <row r="275" spans="1:6" ht="15" outlineLevel="2">
      <c r="A275" s="45">
        <v>420401</v>
      </c>
      <c r="B275" s="46"/>
      <c r="C275" s="46" t="s">
        <v>285</v>
      </c>
      <c r="D275" s="47">
        <v>6631093</v>
      </c>
      <c r="E275" s="75">
        <v>5750812.7999999989</v>
      </c>
      <c r="F275" s="75">
        <f t="shared" si="13"/>
        <v>86.724960726685623</v>
      </c>
    </row>
    <row r="276" spans="1:6" ht="15" outlineLevel="2">
      <c r="A276" s="45">
        <v>420402</v>
      </c>
      <c r="B276" s="46"/>
      <c r="C276" s="46" t="s">
        <v>286</v>
      </c>
      <c r="D276" s="47">
        <v>1738915.64</v>
      </c>
      <c r="E276" s="75">
        <v>444977.94000000006</v>
      </c>
      <c r="F276" s="75">
        <f t="shared" si="13"/>
        <v>25.589392019040101</v>
      </c>
    </row>
    <row r="277" spans="1:6" ht="15" outlineLevel="2">
      <c r="A277" s="45">
        <v>4205</v>
      </c>
      <c r="B277" s="46"/>
      <c r="C277" s="46" t="s">
        <v>287</v>
      </c>
      <c r="D277" s="47">
        <f>D278</f>
        <v>3408540.2800000003</v>
      </c>
      <c r="E277" s="75">
        <f>E278</f>
        <v>3311597.3600000003</v>
      </c>
      <c r="F277" s="75">
        <f t="shared" si="13"/>
        <v>97.155881637402857</v>
      </c>
    </row>
    <row r="278" spans="1:6" ht="15" outlineLevel="2">
      <c r="A278" s="45">
        <v>420500</v>
      </c>
      <c r="B278" s="46"/>
      <c r="C278" s="46" t="s">
        <v>307</v>
      </c>
      <c r="D278" s="47">
        <v>3408540.2800000003</v>
      </c>
      <c r="E278" s="75">
        <v>3311597.3600000003</v>
      </c>
      <c r="F278" s="75">
        <f t="shared" si="13"/>
        <v>97.155881637402857</v>
      </c>
    </row>
    <row r="279" spans="1:6" ht="15" outlineLevel="2">
      <c r="A279" s="45">
        <v>4206</v>
      </c>
      <c r="B279" s="46"/>
      <c r="C279" s="46" t="s">
        <v>288</v>
      </c>
      <c r="D279" s="47">
        <f>D280</f>
        <v>440200</v>
      </c>
      <c r="E279" s="75">
        <f>E280</f>
        <v>346740.88</v>
      </c>
      <c r="F279" s="75">
        <f t="shared" si="13"/>
        <v>78.768941390277149</v>
      </c>
    </row>
    <row r="280" spans="1:6" ht="15" outlineLevel="2">
      <c r="A280" s="45">
        <v>420600</v>
      </c>
      <c r="B280" s="46"/>
      <c r="C280" s="46" t="s">
        <v>289</v>
      </c>
      <c r="D280" s="47">
        <v>440200</v>
      </c>
      <c r="E280" s="75">
        <v>346740.88</v>
      </c>
      <c r="F280" s="75">
        <f t="shared" si="13"/>
        <v>78.768941390277149</v>
      </c>
    </row>
    <row r="281" spans="1:6" ht="15" outlineLevel="2">
      <c r="A281" s="45">
        <v>4208</v>
      </c>
      <c r="B281" s="46"/>
      <c r="C281" s="46" t="s">
        <v>290</v>
      </c>
      <c r="D281" s="47">
        <f>D282+D283+D284+D285+D286</f>
        <v>95500</v>
      </c>
      <c r="E281" s="75">
        <f>E282+E283+E284+E285+E286</f>
        <v>287543.45</v>
      </c>
      <c r="F281" s="75">
        <f t="shared" si="13"/>
        <v>301.09261780104714</v>
      </c>
    </row>
    <row r="282" spans="1:6" ht="15" outlineLevel="1">
      <c r="A282" s="45">
        <v>420800</v>
      </c>
      <c r="B282" s="46"/>
      <c r="C282" s="46" t="s">
        <v>291</v>
      </c>
      <c r="D282" s="47">
        <v>59500</v>
      </c>
      <c r="E282" s="75">
        <v>68544.81</v>
      </c>
      <c r="F282" s="75">
        <f t="shared" si="13"/>
        <v>115.2013613445378</v>
      </c>
    </row>
    <row r="283" spans="1:6" ht="15" outlineLevel="2">
      <c r="A283" s="45">
        <v>420801</v>
      </c>
      <c r="B283" s="46"/>
      <c r="C283" s="46" t="s">
        <v>292</v>
      </c>
      <c r="D283" s="47">
        <v>0</v>
      </c>
      <c r="E283" s="75">
        <v>38669.130000000005</v>
      </c>
      <c r="F283" s="75">
        <f t="shared" si="13"/>
        <v>0</v>
      </c>
    </row>
    <row r="284" spans="1:6" ht="15" outlineLevel="1">
      <c r="A284" s="45">
        <v>420802</v>
      </c>
      <c r="B284" s="46"/>
      <c r="C284" s="46" t="s">
        <v>293</v>
      </c>
      <c r="D284" s="47">
        <v>0</v>
      </c>
      <c r="E284" s="75">
        <v>2237.75</v>
      </c>
      <c r="F284" s="75">
        <f t="shared" si="13"/>
        <v>0</v>
      </c>
    </row>
    <row r="285" spans="1:6" ht="15" outlineLevel="2">
      <c r="A285" s="45">
        <v>420804</v>
      </c>
      <c r="B285" s="46"/>
      <c r="C285" s="46" t="s">
        <v>294</v>
      </c>
      <c r="D285" s="47">
        <v>35000</v>
      </c>
      <c r="E285" s="75">
        <v>130590.97</v>
      </c>
      <c r="F285" s="75">
        <f t="shared" si="13"/>
        <v>373.11705714285716</v>
      </c>
    </row>
    <row r="286" spans="1:6" ht="15" outlineLevel="2">
      <c r="A286" s="45">
        <v>420899</v>
      </c>
      <c r="B286" s="46"/>
      <c r="C286" s="46" t="s">
        <v>295</v>
      </c>
      <c r="D286" s="47">
        <v>1000</v>
      </c>
      <c r="E286" s="75">
        <v>47500.789999999994</v>
      </c>
      <c r="F286" s="75">
        <f t="shared" si="13"/>
        <v>4750.0789999999997</v>
      </c>
    </row>
    <row r="287" spans="1:6" ht="15" outlineLevel="1">
      <c r="A287" s="45"/>
      <c r="B287" s="46"/>
      <c r="C287" s="46"/>
      <c r="D287" s="47"/>
      <c r="E287" s="75"/>
      <c r="F287" s="76"/>
    </row>
    <row r="288" spans="1:6" ht="15.75" outlineLevel="1">
      <c r="A288" s="56">
        <v>43</v>
      </c>
      <c r="B288" s="57"/>
      <c r="C288" s="57" t="s">
        <v>48</v>
      </c>
      <c r="D288" s="58">
        <f>D289+D290+D298</f>
        <v>3516011</v>
      </c>
      <c r="E288" s="74">
        <f>E289+E290+E298</f>
        <v>1210771.2</v>
      </c>
      <c r="F288" s="74">
        <f>IF(D288&lt;&gt;0,E288/D288*100,)</f>
        <v>34.435933220914265</v>
      </c>
    </row>
    <row r="289" spans="1:6" s="19" customFormat="1" ht="15" outlineLevel="2">
      <c r="A289" s="69">
        <v>430</v>
      </c>
      <c r="B289" s="70"/>
      <c r="C289" s="70" t="s">
        <v>77</v>
      </c>
      <c r="D289" s="71"/>
      <c r="E289" s="82"/>
      <c r="F289" s="81"/>
    </row>
    <row r="290" spans="1:6" s="19" customFormat="1" ht="15" outlineLevel="1">
      <c r="A290" s="69">
        <v>431</v>
      </c>
      <c r="B290" s="70"/>
      <c r="C290" s="70" t="s">
        <v>75</v>
      </c>
      <c r="D290" s="71">
        <f>D291+D293+D295</f>
        <v>3361716</v>
      </c>
      <c r="E290" s="82">
        <f>E291+E293+E295</f>
        <v>941188.2</v>
      </c>
      <c r="F290" s="82">
        <f t="shared" ref="F290:F296" si="14">IF(D290&lt;&gt;0,E290/D290*100,)</f>
        <v>27.997254973352891</v>
      </c>
    </row>
    <row r="291" spans="1:6" s="19" customFormat="1" ht="15" outlineLevel="2">
      <c r="A291" s="69">
        <v>4310</v>
      </c>
      <c r="B291" s="70"/>
      <c r="C291" s="70" t="s">
        <v>296</v>
      </c>
      <c r="D291" s="71">
        <f>D292</f>
        <v>321661</v>
      </c>
      <c r="E291" s="82">
        <f>E292</f>
        <v>302888.83999999997</v>
      </c>
      <c r="F291" s="82">
        <f t="shared" si="14"/>
        <v>94.1639925262932</v>
      </c>
    </row>
    <row r="292" spans="1:6" s="19" customFormat="1" ht="15" outlineLevel="2">
      <c r="A292" s="69">
        <v>431000</v>
      </c>
      <c r="B292" s="70"/>
      <c r="C292" s="70" t="s">
        <v>297</v>
      </c>
      <c r="D292" s="71">
        <v>321661</v>
      </c>
      <c r="E292" s="82">
        <v>302888.83999999997</v>
      </c>
      <c r="F292" s="82">
        <f t="shared" si="14"/>
        <v>94.1639925262932</v>
      </c>
    </row>
    <row r="293" spans="1:6" s="19" customFormat="1" ht="15" outlineLevel="2">
      <c r="A293" s="69">
        <v>4311</v>
      </c>
      <c r="B293" s="70"/>
      <c r="C293" s="70" t="s">
        <v>298</v>
      </c>
      <c r="D293" s="71">
        <f>D294</f>
        <v>2399800</v>
      </c>
      <c r="E293" s="82">
        <f>E294</f>
        <v>633299.36</v>
      </c>
      <c r="F293" s="82">
        <f t="shared" si="14"/>
        <v>26.38967247270606</v>
      </c>
    </row>
    <row r="294" spans="1:6" s="19" customFormat="1" ht="15" outlineLevel="2">
      <c r="A294" s="69">
        <v>431100</v>
      </c>
      <c r="B294" s="70"/>
      <c r="C294" s="70" t="s">
        <v>299</v>
      </c>
      <c r="D294" s="71">
        <v>2399800</v>
      </c>
      <c r="E294" s="82">
        <v>633299.36</v>
      </c>
      <c r="F294" s="82">
        <f t="shared" si="14"/>
        <v>26.38967247270606</v>
      </c>
    </row>
    <row r="295" spans="1:6" s="19" customFormat="1" ht="15" outlineLevel="2">
      <c r="A295" s="69">
        <v>4313</v>
      </c>
      <c r="B295" s="70"/>
      <c r="C295" s="70" t="s">
        <v>300</v>
      </c>
      <c r="D295" s="71">
        <f>D296</f>
        <v>640255</v>
      </c>
      <c r="E295" s="82">
        <f>E296</f>
        <v>5000</v>
      </c>
      <c r="F295" s="82">
        <f t="shared" si="14"/>
        <v>0.78093884467907315</v>
      </c>
    </row>
    <row r="296" spans="1:6" s="19" customFormat="1" ht="15" outlineLevel="1">
      <c r="A296" s="69">
        <v>431300</v>
      </c>
      <c r="B296" s="70"/>
      <c r="C296" s="70" t="s">
        <v>300</v>
      </c>
      <c r="D296" s="71">
        <v>640255</v>
      </c>
      <c r="E296" s="82">
        <v>5000</v>
      </c>
      <c r="F296" s="82">
        <f t="shared" si="14"/>
        <v>0.78093884467907315</v>
      </c>
    </row>
    <row r="297" spans="1:6" s="19" customFormat="1" ht="15">
      <c r="A297" s="69"/>
      <c r="B297" s="70"/>
      <c r="C297" s="70"/>
      <c r="D297" s="71"/>
      <c r="E297" s="82"/>
      <c r="F297" s="81"/>
    </row>
    <row r="298" spans="1:6" ht="15">
      <c r="A298" s="45">
        <v>432</v>
      </c>
      <c r="B298" s="46"/>
      <c r="C298" s="46" t="s">
        <v>76</v>
      </c>
      <c r="D298" s="47">
        <f>D299+D301</f>
        <v>154295</v>
      </c>
      <c r="E298" s="75">
        <f>E299+E301</f>
        <v>269583</v>
      </c>
      <c r="F298" s="75">
        <f>IF(D298&lt;&gt;0,E298/D298*100,)</f>
        <v>174.71920671441069</v>
      </c>
    </row>
    <row r="299" spans="1:6" ht="15">
      <c r="A299" s="45">
        <v>4320</v>
      </c>
      <c r="B299" s="46"/>
      <c r="C299" s="46" t="s">
        <v>301</v>
      </c>
      <c r="D299" s="47">
        <f>D300</f>
        <v>100</v>
      </c>
      <c r="E299" s="75">
        <f>E300</f>
        <v>121000</v>
      </c>
      <c r="F299" s="75">
        <f>IF(D299&lt;&gt;0,E299/D299*100,)</f>
        <v>121000</v>
      </c>
    </row>
    <row r="300" spans="1:6" ht="15" outlineLevel="1">
      <c r="A300" s="45">
        <v>432000</v>
      </c>
      <c r="B300" s="46"/>
      <c r="C300" s="46" t="s">
        <v>301</v>
      </c>
      <c r="D300" s="47">
        <v>100</v>
      </c>
      <c r="E300" s="75">
        <v>121000</v>
      </c>
      <c r="F300" s="75">
        <f>IF(D300&lt;&gt;0,E300/D300*100,)</f>
        <v>121000</v>
      </c>
    </row>
    <row r="301" spans="1:6" ht="15" outlineLevel="2">
      <c r="A301" s="45">
        <v>4323</v>
      </c>
      <c r="B301" s="46"/>
      <c r="C301" s="46" t="s">
        <v>302</v>
      </c>
      <c r="D301" s="47">
        <f>D302</f>
        <v>154195</v>
      </c>
      <c r="E301" s="75">
        <f>E302</f>
        <v>148583</v>
      </c>
      <c r="F301" s="75">
        <f>IF(D301&lt;&gt;0,E301/D301*100,)</f>
        <v>96.360452673562705</v>
      </c>
    </row>
    <row r="302" spans="1:6" ht="15" outlineLevel="1">
      <c r="A302" s="45">
        <v>432300</v>
      </c>
      <c r="B302" s="46"/>
      <c r="C302" s="46" t="s">
        <v>302</v>
      </c>
      <c r="D302" s="47">
        <v>154195</v>
      </c>
      <c r="E302" s="75">
        <v>148583</v>
      </c>
      <c r="F302" s="75">
        <f>IF(D302&lt;&gt;0,E302/D302*100,)</f>
        <v>96.360452673562705</v>
      </c>
    </row>
    <row r="303" spans="1:6" ht="15" outlineLevel="2">
      <c r="A303" s="45"/>
      <c r="B303" s="46"/>
      <c r="C303" s="46"/>
      <c r="D303" s="47"/>
      <c r="E303" s="75"/>
      <c r="F303" s="76"/>
    </row>
    <row r="304" spans="1:6" ht="54" outlineLevel="1">
      <c r="A304" s="40"/>
      <c r="B304" s="60" t="s">
        <v>2</v>
      </c>
      <c r="C304" s="52" t="s">
        <v>74</v>
      </c>
      <c r="D304" s="59">
        <f>+D7-D110</f>
        <v>-2470120</v>
      </c>
      <c r="E304" s="78">
        <f>+E7-E110</f>
        <v>-2635881.6550000012</v>
      </c>
      <c r="F304" s="78">
        <f>IF(D304&lt;&gt;0,E304/D304*100,)</f>
        <v>106.71067215357964</v>
      </c>
    </row>
    <row r="305" spans="1:6" ht="20.25" outlineLevel="2">
      <c r="A305" s="34" t="s">
        <v>49</v>
      </c>
      <c r="B305" s="35"/>
      <c r="C305" s="35"/>
      <c r="D305" s="39"/>
      <c r="E305" s="90"/>
      <c r="F305" s="83"/>
    </row>
    <row r="306" spans="1:6" ht="36" outlineLevel="1">
      <c r="A306" s="56">
        <v>75</v>
      </c>
      <c r="B306" s="61" t="s">
        <v>3</v>
      </c>
      <c r="C306" s="62" t="s">
        <v>50</v>
      </c>
      <c r="D306" s="58">
        <f>+D307+D311</f>
        <v>105271</v>
      </c>
      <c r="E306" s="74">
        <f>+E307+E311</f>
        <v>105271</v>
      </c>
      <c r="F306" s="74">
        <f>IF(D306&lt;&gt;0,E306/D306*100,)</f>
        <v>100</v>
      </c>
    </row>
    <row r="307" spans="1:6" ht="15">
      <c r="A307" s="45">
        <v>750</v>
      </c>
      <c r="B307" s="46"/>
      <c r="C307" s="46" t="s">
        <v>51</v>
      </c>
      <c r="D307" s="47">
        <f>D308</f>
        <v>50000</v>
      </c>
      <c r="E307" s="75">
        <f>E308</f>
        <v>50000</v>
      </c>
      <c r="F307" s="75">
        <f>IF(D307&lt;&gt;0,E307/D307*100,)</f>
        <v>100</v>
      </c>
    </row>
    <row r="308" spans="1:6" ht="15" outlineLevel="1">
      <c r="A308" s="45">
        <v>7500</v>
      </c>
      <c r="B308" s="46"/>
      <c r="C308" s="46" t="s">
        <v>148</v>
      </c>
      <c r="D308" s="47">
        <f>D309</f>
        <v>50000</v>
      </c>
      <c r="E308" s="75">
        <f>E309</f>
        <v>50000</v>
      </c>
      <c r="F308" s="75">
        <f>IF(D308&lt;&gt;0,E308/D308*100,)</f>
        <v>100</v>
      </c>
    </row>
    <row r="309" spans="1:6" ht="15" outlineLevel="2">
      <c r="A309" s="45">
        <v>750001</v>
      </c>
      <c r="B309" s="46"/>
      <c r="C309" s="46" t="s">
        <v>149</v>
      </c>
      <c r="D309" s="47">
        <v>50000</v>
      </c>
      <c r="E309" s="75">
        <v>50000</v>
      </c>
      <c r="F309" s="75">
        <f>IF(D309&lt;&gt;0,E309/D309*100,)</f>
        <v>100</v>
      </c>
    </row>
    <row r="310" spans="1:6" ht="15" outlineLevel="1">
      <c r="A310" s="45"/>
      <c r="B310" s="46"/>
      <c r="C310" s="46"/>
      <c r="D310" s="47"/>
      <c r="E310" s="75"/>
      <c r="F310" s="76"/>
    </row>
    <row r="311" spans="1:6" ht="15" outlineLevel="2">
      <c r="A311" s="45">
        <v>751</v>
      </c>
      <c r="B311" s="46"/>
      <c r="C311" s="46" t="s">
        <v>52</v>
      </c>
      <c r="D311" s="47">
        <f>D312+D314</f>
        <v>55271</v>
      </c>
      <c r="E311" s="75">
        <f>E312+E314</f>
        <v>55271</v>
      </c>
      <c r="F311" s="75">
        <f>IF(D311&lt;&gt;0,E311/D311*100,)</f>
        <v>100</v>
      </c>
    </row>
    <row r="312" spans="1:6" ht="15" outlineLevel="1">
      <c r="A312" s="45">
        <v>7512</v>
      </c>
      <c r="B312" s="46"/>
      <c r="C312" s="46" t="s">
        <v>150</v>
      </c>
      <c r="D312" s="47">
        <f>D313</f>
        <v>52271</v>
      </c>
      <c r="E312" s="75">
        <f>E313</f>
        <v>52271</v>
      </c>
      <c r="F312" s="75">
        <f>IF(D312&lt;&gt;0,E312/D312*100,)</f>
        <v>100</v>
      </c>
    </row>
    <row r="313" spans="1:6" ht="15">
      <c r="A313" s="45">
        <v>751200</v>
      </c>
      <c r="B313" s="46"/>
      <c r="C313" s="46" t="s">
        <v>151</v>
      </c>
      <c r="D313" s="47">
        <v>52271</v>
      </c>
      <c r="E313" s="75">
        <v>52271</v>
      </c>
      <c r="F313" s="75">
        <f>IF(D313&lt;&gt;0,E313/D313*100,)</f>
        <v>100</v>
      </c>
    </row>
    <row r="314" spans="1:6" ht="15">
      <c r="A314" s="45">
        <v>7513</v>
      </c>
      <c r="B314" s="46"/>
      <c r="C314" s="46" t="s">
        <v>152</v>
      </c>
      <c r="D314" s="47">
        <f>D315</f>
        <v>3000</v>
      </c>
      <c r="E314" s="75">
        <f>E315</f>
        <v>3000</v>
      </c>
      <c r="F314" s="75">
        <f>IF(D314&lt;&gt;0,E314/D314*100,)</f>
        <v>100</v>
      </c>
    </row>
    <row r="315" spans="1:6" ht="15">
      <c r="A315" s="45">
        <v>751300</v>
      </c>
      <c r="B315" s="46"/>
      <c r="C315" s="46" t="s">
        <v>153</v>
      </c>
      <c r="D315" s="47">
        <v>3000</v>
      </c>
      <c r="E315" s="75">
        <v>3000</v>
      </c>
      <c r="F315" s="75">
        <f>IF(D315&lt;&gt;0,E315/D315*100,)</f>
        <v>100</v>
      </c>
    </row>
    <row r="316" spans="1:6" ht="15">
      <c r="A316" s="45"/>
      <c r="B316" s="46"/>
      <c r="C316" s="46"/>
      <c r="D316" s="47"/>
      <c r="E316" s="75"/>
      <c r="F316" s="76"/>
    </row>
    <row r="317" spans="1:6" ht="36" outlineLevel="1">
      <c r="A317" s="63" t="s">
        <v>53</v>
      </c>
      <c r="B317" s="61" t="s">
        <v>54</v>
      </c>
      <c r="C317" s="62" t="s">
        <v>55</v>
      </c>
      <c r="D317" s="58">
        <f>+D318+D319</f>
        <v>0</v>
      </c>
      <c r="E317" s="74">
        <f>+E318+E319</f>
        <v>0</v>
      </c>
      <c r="F317" s="84"/>
    </row>
    <row r="318" spans="1:6" ht="15" outlineLevel="2">
      <c r="A318" s="45">
        <v>440</v>
      </c>
      <c r="B318" s="46"/>
      <c r="C318" s="46" t="s">
        <v>56</v>
      </c>
      <c r="D318" s="47"/>
      <c r="E318" s="75"/>
      <c r="F318" s="76"/>
    </row>
    <row r="319" spans="1:6" ht="15" outlineLevel="1">
      <c r="A319" s="45">
        <v>441</v>
      </c>
      <c r="B319" s="46"/>
      <c r="C319" s="46" t="s">
        <v>57</v>
      </c>
      <c r="D319" s="47"/>
      <c r="E319" s="75"/>
      <c r="F319" s="76"/>
    </row>
    <row r="320" spans="1:6" ht="54">
      <c r="A320" s="40" t="s">
        <v>17</v>
      </c>
      <c r="B320" s="60" t="s">
        <v>58</v>
      </c>
      <c r="C320" s="52" t="s">
        <v>59</v>
      </c>
      <c r="D320" s="59">
        <f>+D306-D317</f>
        <v>105271</v>
      </c>
      <c r="E320" s="78">
        <f>+E306-E317</f>
        <v>105271</v>
      </c>
      <c r="F320" s="78">
        <f>IF(D320&lt;&gt;0,E320/D320*100,)</f>
        <v>100</v>
      </c>
    </row>
    <row r="321" spans="1:6" ht="72" outlineLevel="1">
      <c r="A321" s="40" t="s">
        <v>17</v>
      </c>
      <c r="B321" s="60" t="s">
        <v>60</v>
      </c>
      <c r="C321" s="52" t="s">
        <v>61</v>
      </c>
      <c r="D321" s="59">
        <f>+D304+D320</f>
        <v>-2364849</v>
      </c>
      <c r="E321" s="78">
        <f>+E304+E320</f>
        <v>-2530610.6550000012</v>
      </c>
      <c r="F321" s="78">
        <f>IF(D321&lt;&gt;0,E321/D321*100,)</f>
        <v>107.00939700589768</v>
      </c>
    </row>
    <row r="322" spans="1:6" ht="20.25" outlineLevel="2">
      <c r="A322" s="34" t="s">
        <v>62</v>
      </c>
      <c r="B322" s="35"/>
      <c r="C322" s="35"/>
      <c r="D322" s="39"/>
      <c r="E322" s="90"/>
      <c r="F322" s="83"/>
    </row>
    <row r="323" spans="1:6" ht="18" outlineLevel="1">
      <c r="A323" s="64">
        <v>50</v>
      </c>
      <c r="B323" s="65" t="s">
        <v>63</v>
      </c>
      <c r="C323" s="65" t="s">
        <v>64</v>
      </c>
      <c r="D323" s="58">
        <f>+D324</f>
        <v>1500000</v>
      </c>
      <c r="E323" s="74">
        <f>+E324</f>
        <v>2742130.27</v>
      </c>
      <c r="F323" s="74">
        <f>IF(D323&lt;&gt;0,E323/D323*100,)</f>
        <v>182.80868466666666</v>
      </c>
    </row>
    <row r="324" spans="1:6" ht="15" outlineLevel="2">
      <c r="A324" s="45">
        <v>500</v>
      </c>
      <c r="B324" s="46"/>
      <c r="C324" s="46" t="s">
        <v>65</v>
      </c>
      <c r="D324" s="47">
        <f>D325</f>
        <v>1500000</v>
      </c>
      <c r="E324" s="75">
        <f>E325</f>
        <v>2742130.27</v>
      </c>
      <c r="F324" s="75">
        <f>IF(D324&lt;&gt;0,E324/D324*100,)</f>
        <v>182.80868466666666</v>
      </c>
    </row>
    <row r="325" spans="1:6" ht="15" outlineLevel="1">
      <c r="A325" s="45">
        <v>5001</v>
      </c>
      <c r="B325" s="46"/>
      <c r="C325" s="46" t="s">
        <v>84</v>
      </c>
      <c r="D325" s="47">
        <f>D326</f>
        <v>1500000</v>
      </c>
      <c r="E325" s="75">
        <f>E326</f>
        <v>2742130.27</v>
      </c>
      <c r="F325" s="75">
        <f>IF(D325&lt;&gt;0,E325/D325*100,)</f>
        <v>182.80868466666666</v>
      </c>
    </row>
    <row r="326" spans="1:6" ht="15">
      <c r="A326" s="45">
        <v>500101</v>
      </c>
      <c r="B326" s="46"/>
      <c r="C326" s="46" t="s">
        <v>85</v>
      </c>
      <c r="D326" s="47">
        <v>1500000</v>
      </c>
      <c r="E326" s="75">
        <v>2742130.27</v>
      </c>
      <c r="F326" s="75">
        <f>IF(D326&lt;&gt;0,E326/D326*100,)</f>
        <v>182.80868466666666</v>
      </c>
    </row>
    <row r="327" spans="1:6" ht="15">
      <c r="A327" s="45"/>
      <c r="B327" s="46"/>
      <c r="C327" s="46"/>
      <c r="D327" s="47"/>
      <c r="E327" s="75"/>
      <c r="F327" s="76"/>
    </row>
    <row r="328" spans="1:6" ht="18">
      <c r="A328" s="64">
        <v>55</v>
      </c>
      <c r="B328" s="61" t="s">
        <v>66</v>
      </c>
      <c r="C328" s="65" t="s">
        <v>67</v>
      </c>
      <c r="D328" s="58">
        <f>+D329</f>
        <v>402000</v>
      </c>
      <c r="E328" s="74">
        <f>+E329</f>
        <v>402000</v>
      </c>
      <c r="F328" s="74">
        <f>IF(D328&lt;&gt;0,E328/D328*100,)</f>
        <v>100</v>
      </c>
    </row>
    <row r="329" spans="1:6" ht="15">
      <c r="A329" s="45">
        <v>550</v>
      </c>
      <c r="B329" s="46"/>
      <c r="C329" s="46" t="s">
        <v>68</v>
      </c>
      <c r="D329" s="47">
        <f>D330</f>
        <v>402000</v>
      </c>
      <c r="E329" s="75">
        <f>E330</f>
        <v>402000</v>
      </c>
      <c r="F329" s="75">
        <f>IF(D329&lt;&gt;0,E329/D329*100,)</f>
        <v>100</v>
      </c>
    </row>
    <row r="330" spans="1:6" ht="15">
      <c r="A330" s="45">
        <v>5501</v>
      </c>
      <c r="B330" s="46"/>
      <c r="C330" s="46" t="s">
        <v>303</v>
      </c>
      <c r="D330" s="47">
        <f>D331+D332</f>
        <v>402000</v>
      </c>
      <c r="E330" s="75">
        <f>E331+E332</f>
        <v>402000</v>
      </c>
      <c r="F330" s="75">
        <f>IF(D330&lt;&gt;0,E330/D330*100,)</f>
        <v>100</v>
      </c>
    </row>
    <row r="331" spans="1:6" ht="15">
      <c r="A331" s="45">
        <v>550100</v>
      </c>
      <c r="B331" s="46"/>
      <c r="C331" s="46"/>
      <c r="D331" s="47">
        <v>402000</v>
      </c>
      <c r="E331" s="75">
        <v>0</v>
      </c>
      <c r="F331" s="76"/>
    </row>
    <row r="332" spans="1:6" ht="15">
      <c r="A332" s="45">
        <v>550101</v>
      </c>
      <c r="B332" s="46"/>
      <c r="C332" s="46" t="s">
        <v>304</v>
      </c>
      <c r="D332" s="47">
        <v>0</v>
      </c>
      <c r="E332" s="75">
        <v>402000</v>
      </c>
      <c r="F332" s="75">
        <f>IF(D332&lt;&gt;0,E332/D332*100,)</f>
        <v>0</v>
      </c>
    </row>
    <row r="333" spans="1:6" ht="15">
      <c r="A333" s="45"/>
      <c r="B333" s="46"/>
      <c r="C333" s="46"/>
      <c r="D333" s="47"/>
      <c r="E333" s="75"/>
      <c r="F333" s="76"/>
    </row>
    <row r="334" spans="1:6" ht="18" outlineLevel="1">
      <c r="A334" s="40" t="s">
        <v>17</v>
      </c>
      <c r="B334" s="60" t="s">
        <v>69</v>
      </c>
      <c r="C334" s="51" t="s">
        <v>70</v>
      </c>
      <c r="D334" s="59">
        <f>+D323-D328</f>
        <v>1098000</v>
      </c>
      <c r="E334" s="78">
        <f>+E323-E328</f>
        <v>2340130.27</v>
      </c>
      <c r="F334" s="78">
        <f>IF(D334&lt;&gt;0,E334/D334*100,)</f>
        <v>213.12661839708559</v>
      </c>
    </row>
    <row r="335" spans="1:6" ht="54" outlineLevel="2">
      <c r="A335" s="40" t="s">
        <v>17</v>
      </c>
      <c r="B335" s="60" t="s">
        <v>71</v>
      </c>
      <c r="C335" s="52" t="s">
        <v>72</v>
      </c>
      <c r="D335" s="66">
        <f>+D304+D320+D334</f>
        <v>-1266849</v>
      </c>
      <c r="E335" s="85">
        <f>+E304+E320+E334</f>
        <v>-190480.38500000117</v>
      </c>
      <c r="F335" s="85">
        <f>IF(D335&lt;&gt;0,E335/D335*100,)</f>
        <v>15.035760773383503</v>
      </c>
    </row>
    <row r="336" spans="1:6" ht="31.5" outlineLevel="1">
      <c r="A336" s="40"/>
      <c r="B336" s="44"/>
      <c r="C336" s="53" t="s">
        <v>73</v>
      </c>
      <c r="D336" s="67">
        <v>1266849</v>
      </c>
      <c r="E336" s="91">
        <v>190480.39</v>
      </c>
      <c r="F336" s="86"/>
    </row>
    <row r="337" spans="1:6" ht="16.5" thickBot="1">
      <c r="A337" s="54"/>
      <c r="B337" s="55"/>
      <c r="C337" s="72" t="s">
        <v>79</v>
      </c>
      <c r="D337" s="68">
        <f>D335+D336</f>
        <v>0</v>
      </c>
      <c r="E337" s="87">
        <f>E335+E336</f>
        <v>4.9999988405033946E-3</v>
      </c>
      <c r="F337" s="87">
        <f>IF(D337&lt;&gt;0,E337/D337*100,)</f>
        <v>0</v>
      </c>
    </row>
    <row r="338" spans="1:6" ht="15">
      <c r="A338" s="13"/>
      <c r="B338" s="14"/>
      <c r="C338" s="15"/>
      <c r="D338" s="11"/>
      <c r="E338" s="29"/>
      <c r="F338" s="21"/>
    </row>
    <row r="339" spans="1:6">
      <c r="A339" s="12"/>
      <c r="B339" s="12"/>
      <c r="C339" s="12"/>
      <c r="D339" s="12"/>
      <c r="E339" s="30"/>
      <c r="F339" s="22"/>
    </row>
    <row r="340" spans="1:6" ht="15">
      <c r="A340" s="12"/>
      <c r="B340" s="12"/>
      <c r="C340" s="12"/>
      <c r="D340" s="17"/>
      <c r="E340" s="31"/>
      <c r="F340" s="23"/>
    </row>
    <row r="341" spans="1:6" ht="15">
      <c r="A341" s="12"/>
      <c r="B341" s="12"/>
      <c r="C341" s="18"/>
      <c r="D341" s="12"/>
      <c r="E341" s="30"/>
      <c r="F341" s="22"/>
    </row>
    <row r="342" spans="1:6" ht="15">
      <c r="A342" s="16"/>
      <c r="B342" s="15"/>
      <c r="C342" s="15"/>
      <c r="D342" s="16"/>
      <c r="E342" s="32"/>
      <c r="F342" s="24"/>
    </row>
    <row r="343" spans="1:6">
      <c r="A343" s="11"/>
      <c r="B343" s="11"/>
      <c r="C343" s="11"/>
      <c r="D343" s="11"/>
      <c r="E343" s="29"/>
      <c r="F343" s="21"/>
    </row>
    <row r="344" spans="1:6">
      <c r="A344" s="11"/>
      <c r="B344" s="11"/>
      <c r="C344" s="11"/>
      <c r="D344" s="11"/>
      <c r="E344" s="29"/>
      <c r="F344" s="21"/>
    </row>
    <row r="345" spans="1:6">
      <c r="A345" s="10"/>
      <c r="B345" s="10"/>
      <c r="C345" s="10"/>
      <c r="D345" s="10"/>
      <c r="E345" s="33"/>
      <c r="F345" s="25"/>
    </row>
    <row r="346" spans="1:6">
      <c r="A346" s="10"/>
      <c r="B346" s="10"/>
      <c r="C346" s="10"/>
      <c r="D346" s="10"/>
      <c r="E346" s="33"/>
      <c r="F346" s="25"/>
    </row>
    <row r="347" spans="1:6">
      <c r="A347" s="10"/>
      <c r="B347" s="10"/>
      <c r="C347" s="10"/>
      <c r="D347" s="10"/>
      <c r="E347" s="33"/>
      <c r="F347" s="25"/>
    </row>
    <row r="348" spans="1:6">
      <c r="A348" s="10"/>
      <c r="B348" s="10"/>
      <c r="C348" s="10"/>
      <c r="D348" s="10"/>
      <c r="E348" s="33"/>
      <c r="F348" s="25"/>
    </row>
    <row r="349" spans="1:6">
      <c r="A349" s="10"/>
      <c r="B349" s="10"/>
      <c r="C349" s="10"/>
      <c r="D349" s="10"/>
      <c r="E349" s="33"/>
      <c r="F349" s="25"/>
    </row>
    <row r="350" spans="1:6">
      <c r="A350" s="10"/>
      <c r="B350" s="10"/>
      <c r="C350" s="10"/>
      <c r="D350" s="10"/>
      <c r="E350" s="33"/>
      <c r="F350" s="25"/>
    </row>
    <row r="351" spans="1:6">
      <c r="A351" s="10"/>
      <c r="B351" s="10"/>
      <c r="C351" s="10"/>
      <c r="D351" s="10"/>
      <c r="E351" s="33"/>
      <c r="F351" s="25"/>
    </row>
    <row r="352" spans="1:6">
      <c r="A352" s="10"/>
      <c r="B352" s="10"/>
      <c r="C352" s="10"/>
      <c r="D352" s="10"/>
      <c r="E352" s="33"/>
      <c r="F352" s="25"/>
    </row>
    <row r="353" spans="1:6">
      <c r="A353" s="10"/>
      <c r="B353" s="10"/>
      <c r="C353" s="10"/>
      <c r="D353" s="10"/>
      <c r="E353" s="33"/>
      <c r="F353" s="25"/>
    </row>
  </sheetData>
  <mergeCells count="2">
    <mergeCell ref="B2:C2"/>
    <mergeCell ref="B1:E1"/>
  </mergeCells>
  <phoneticPr fontId="0" type="noConversion"/>
  <pageMargins left="0.82677165354330717" right="0.74803149606299213" top="0.39370078740157483" bottom="0.78740157480314965" header="0" footer="0.55118110236220474"/>
  <pageSetup paperSize="9" scale="68" orientation="portrait" useFirstPageNumber="1" r:id="rId1"/>
  <headerFooter alignWithMargins="0">
    <oddFooter>&amp;R&amp;"Arial CE,Krepko"&amp;16&amp;P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Proračun spl. del</vt:lpstr>
      <vt:lpstr>'Proračun spl. del'!Tiskanje_naslovov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GASILSKA ZVEZA TIŠINA</dc:creator>
  <cp:lastModifiedBy> </cp:lastModifiedBy>
  <cp:lastPrinted>2009-07-24T07:06:32Z</cp:lastPrinted>
  <dcterms:created xsi:type="dcterms:W3CDTF">1999-09-22T06:59:43Z</dcterms:created>
  <dcterms:modified xsi:type="dcterms:W3CDTF">2009-07-24T08:52:14Z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